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722" firstSheet="7" activeTab="9"/>
  </bookViews>
  <sheets>
    <sheet name="QUADRO DI RIEPILOGO" sheetId="1" r:id="rId1"/>
    <sheet name="riepil_ reti_spaz_in ambito-SVI" sheetId="2" r:id="rId2"/>
    <sheet name="riepil_reti_spaz_extra_amb-SVIL" sheetId="3" r:id="rId3"/>
    <sheet name="EDILIZIA PRIVATA" sheetId="4" r:id="rId4"/>
    <sheet name="EDILIZIA PUBBLICA RESIDENZIALE" sheetId="5" r:id="rId5"/>
    <sheet name="EDILIZIA PUBBLICA E PER I CULTO" sheetId="6" r:id="rId6"/>
    <sheet name="RETI_SPAZ_PUB-in_ambito_RIPAR" sheetId="7" r:id="rId7"/>
    <sheet name="RETI_SPAZ_PUB-in_ambito- SVILUP" sheetId="8" r:id="rId8"/>
    <sheet name="RETI-SPAZ_PUB-fuori_ambito-SVIL" sheetId="9" r:id="rId9"/>
    <sheet name="ESEMPLIFICAZIONE DEI COSTI" sheetId="10" r:id="rId10"/>
  </sheets>
  <definedNames>
    <definedName name="_xlnm.Print_Area" localSheetId="3">'EDILIZIA PRIVATA'!$A$1:$Y$44</definedName>
    <definedName name="_xlnm.Print_Area" localSheetId="5">'EDILIZIA PUBBLICA E PER I CULTO'!$A$1:$M$55</definedName>
    <definedName name="_xlnm.Print_Area" localSheetId="4">'EDILIZIA PUBBLICA RESIDENZIALE'!$A$1:$J$53</definedName>
    <definedName name="_xlnm.Print_Area" localSheetId="0">'QUADRO DI RIEPILOGO'!$A$1:$F$43</definedName>
    <definedName name="_xlnm.Print_Area" localSheetId="7">'RETI_SPAZ_PUB-in_ambito- SVILUP'!$A$1:$J$59</definedName>
    <definedName name="_xlnm.Print_Area" localSheetId="6">'RETI_SPAZ_PUB-in_ambito_RIPAR'!$A$1:$J$83</definedName>
    <definedName name="Excel_BuiltIn_Print_Area_2_1">#REF!</definedName>
    <definedName name="Excel_BuiltIn_Print_Area_3_1">#REF!</definedName>
  </definedNames>
  <calcPr fullCalcOnLoad="1"/>
</workbook>
</file>

<file path=xl/sharedStrings.xml><?xml version="1.0" encoding="utf-8"?>
<sst xmlns="http://schemas.openxmlformats.org/spreadsheetml/2006/main" count="748" uniqueCount="122">
  <si>
    <t>Piani di Ricostruzione ex art. 14, co. 5bis, Legge 77/2009</t>
  </si>
  <si>
    <t>Comune di CAMPOTOSTO</t>
  </si>
  <si>
    <r>
      <t xml:space="preserve">Piano di Ricostruzione </t>
    </r>
    <r>
      <rPr>
        <sz val="18"/>
        <color indexed="8"/>
        <rFont val="Calibri"/>
        <family val="2"/>
      </rPr>
      <t>dell'ambito “f” Mascioni – Ortolano</t>
    </r>
  </si>
  <si>
    <t>QUADRO TECNICO ECONOMICO DI RIEPILOGO</t>
  </si>
  <si>
    <t>TIPOLOGIA</t>
  </si>
  <si>
    <t>IMPORTI TOTALI</t>
  </si>
  <si>
    <t>EDILIZIA PRIVATA</t>
  </si>
  <si>
    <t>€</t>
  </si>
  <si>
    <t>EDILIZIA RESIDENZIALE PUBBLICA</t>
  </si>
  <si>
    <t>EDILIZIA PUBBLICA E PER IL CULTO</t>
  </si>
  <si>
    <t>di cui</t>
  </si>
  <si>
    <t>1. Edifici di interesse strategico</t>
  </si>
  <si>
    <t>2. Edifici non di interesse strategico</t>
  </si>
  <si>
    <t>3. Edifici per il culto</t>
  </si>
  <si>
    <t>RETI E SPAZI PUBBLICI da riparare</t>
  </si>
  <si>
    <t>1. Rete servizi</t>
  </si>
  <si>
    <t>2. Rete viaria</t>
  </si>
  <si>
    <t>3. Spazi pubblici</t>
  </si>
  <si>
    <t>4. muri contro terra</t>
  </si>
  <si>
    <t xml:space="preserve">IMPORTO TOTALE FINALE </t>
  </si>
  <si>
    <t>RETI E SPAZI PUBBLICI                          in ambito – sviluppo</t>
  </si>
  <si>
    <t>rete viaria + spazi pubblici</t>
  </si>
  <si>
    <t>Comune di Campotosto</t>
  </si>
  <si>
    <t>Piano di Ricostruzione dell'ambito “f” Mascioni e Ortolano</t>
  </si>
  <si>
    <t>IMPORTO TOTALE</t>
  </si>
  <si>
    <t>INTERVENTI</t>
  </si>
  <si>
    <t>IMPORTI</t>
  </si>
  <si>
    <r>
      <t>USI RESIDENZIALI</t>
    </r>
    <r>
      <rPr>
        <b/>
        <vertAlign val="superscript"/>
        <sz val="10"/>
        <color indexed="10"/>
        <rFont val="Calibri"/>
        <family val="2"/>
      </rPr>
      <t>2</t>
    </r>
  </si>
  <si>
    <r>
      <t>ALTRI USI</t>
    </r>
    <r>
      <rPr>
        <b/>
        <vertAlign val="superscript"/>
        <sz val="10"/>
        <color indexed="10"/>
        <rFont val="Calibri"/>
        <family val="2"/>
      </rPr>
      <t>2</t>
    </r>
  </si>
  <si>
    <t>N°</t>
  </si>
  <si>
    <t>ESITI DI AGIBILITA'</t>
  </si>
  <si>
    <t>ESTENSIONE              (Superficie o UI)</t>
  </si>
  <si>
    <r>
      <t>Costo Unitario</t>
    </r>
    <r>
      <rPr>
        <b/>
        <vertAlign val="superscript"/>
        <sz val="10"/>
        <rFont val="Calibri"/>
        <family val="2"/>
      </rPr>
      <t xml:space="preserve">1 </t>
    </r>
  </si>
  <si>
    <t xml:space="preserve">Importo totale  </t>
  </si>
  <si>
    <t xml:space="preserve">R1 </t>
  </si>
  <si>
    <t>R2</t>
  </si>
  <si>
    <t xml:space="preserve"> AU</t>
  </si>
  <si>
    <r>
      <t>A</t>
    </r>
    <r>
      <rPr>
        <b/>
        <vertAlign val="superscript"/>
        <sz val="10"/>
        <color indexed="8"/>
        <rFont val="Calibri"/>
        <family val="2"/>
      </rPr>
      <t>3</t>
    </r>
  </si>
  <si>
    <t>Totali in A</t>
  </si>
  <si>
    <t>UI</t>
  </si>
  <si>
    <t>€/UI</t>
  </si>
  <si>
    <t xml:space="preserve">€ </t>
  </si>
  <si>
    <t>In aggregato E</t>
  </si>
  <si>
    <t>mq</t>
  </si>
  <si>
    <t>€/mq</t>
  </si>
  <si>
    <t>Sing. o no E</t>
  </si>
  <si>
    <t>B/C</t>
  </si>
  <si>
    <r>
      <t>E</t>
    </r>
    <r>
      <rPr>
        <b/>
        <vertAlign val="superscript"/>
        <sz val="10"/>
        <color indexed="8"/>
        <rFont val="Calibri"/>
        <family val="2"/>
      </rPr>
      <t>4</t>
    </r>
  </si>
  <si>
    <r>
      <t>E</t>
    </r>
    <r>
      <rPr>
        <vertAlign val="subscript"/>
        <sz val="10"/>
        <color indexed="8"/>
        <rFont val="Calibri"/>
        <family val="2"/>
      </rPr>
      <t>E</t>
    </r>
  </si>
  <si>
    <r>
      <t>E</t>
    </r>
    <r>
      <rPr>
        <vertAlign val="subscript"/>
        <sz val="10"/>
        <color indexed="8"/>
        <rFont val="Calibri"/>
        <family val="2"/>
      </rPr>
      <t>P</t>
    </r>
  </si>
  <si>
    <r>
      <t>E</t>
    </r>
    <r>
      <rPr>
        <vertAlign val="subscript"/>
        <sz val="10"/>
        <color indexed="8"/>
        <rFont val="Calibri"/>
        <family val="2"/>
      </rPr>
      <t>V</t>
    </r>
  </si>
  <si>
    <t>TOTALE R1</t>
  </si>
  <si>
    <t>TOTALE R2</t>
  </si>
  <si>
    <t>TOTALE AU</t>
  </si>
  <si>
    <t>OSSERVAZIONI DEL COMPILATORE</t>
  </si>
  <si>
    <t xml:space="preserve">  </t>
  </si>
  <si>
    <r>
      <t xml:space="preserve">Piano di Ricostruzione </t>
    </r>
    <r>
      <rPr>
        <sz val="14"/>
        <color indexed="8"/>
        <rFont val="Calibri"/>
        <family val="2"/>
      </rPr>
      <t>dell'ambito “f1” Mascioni</t>
    </r>
  </si>
  <si>
    <t>N° edifici</t>
  </si>
  <si>
    <r>
      <t xml:space="preserve"> ESTENSIONE                          (Superficie</t>
    </r>
    <r>
      <rPr>
        <b/>
        <vertAlign val="superscript"/>
        <sz val="10"/>
        <rFont val="Calibri"/>
        <family val="2"/>
      </rPr>
      <t xml:space="preserve"> </t>
    </r>
    <r>
      <rPr>
        <b/>
        <sz val="10"/>
        <rFont val="Calibri"/>
        <family val="2"/>
      </rPr>
      <t xml:space="preserve"> o</t>
    </r>
    <r>
      <rPr>
        <b/>
        <vertAlign val="superscript"/>
        <sz val="10"/>
        <rFont val="Calibri"/>
        <family val="2"/>
      </rPr>
      <t xml:space="preserve"> </t>
    </r>
    <r>
      <rPr>
        <b/>
        <sz val="10"/>
        <rFont val="Calibri"/>
        <family val="2"/>
      </rPr>
      <t>UI)</t>
    </r>
  </si>
  <si>
    <r>
      <t>Costo Unitario</t>
    </r>
    <r>
      <rPr>
        <b/>
        <vertAlign val="superscript"/>
        <sz val="10"/>
        <rFont val="Calibri"/>
        <family val="2"/>
      </rPr>
      <t>1</t>
    </r>
  </si>
  <si>
    <r>
      <t>A</t>
    </r>
    <r>
      <rPr>
        <b/>
        <vertAlign val="superscript"/>
        <sz val="10"/>
        <color indexed="8"/>
        <rFont val="Calibri"/>
        <family val="2"/>
      </rPr>
      <t>2</t>
    </r>
  </si>
  <si>
    <r>
      <t>E</t>
    </r>
    <r>
      <rPr>
        <b/>
        <vertAlign val="superscript"/>
        <sz val="10"/>
        <color indexed="8"/>
        <rFont val="Calibri"/>
        <family val="2"/>
      </rPr>
      <t>3</t>
    </r>
  </si>
  <si>
    <t xml:space="preserve">Esito di agibilità/DANNO </t>
  </si>
  <si>
    <r>
      <t>ESTENSIONE  ST</t>
    </r>
    <r>
      <rPr>
        <b/>
        <vertAlign val="superscript"/>
        <sz val="10"/>
        <color indexed="8"/>
        <rFont val="Calibri"/>
        <family val="2"/>
      </rPr>
      <t>1</t>
    </r>
  </si>
  <si>
    <r>
      <t xml:space="preserve">Costo Unitario </t>
    </r>
    <r>
      <rPr>
        <b/>
        <vertAlign val="superscript"/>
        <sz val="10"/>
        <color indexed="8"/>
        <rFont val="Calibri"/>
        <family val="2"/>
      </rPr>
      <t>2</t>
    </r>
    <r>
      <rPr>
        <b/>
        <sz val="10"/>
        <color indexed="8"/>
        <rFont val="Calibri"/>
        <family val="2"/>
      </rPr>
      <t xml:space="preserve">  </t>
    </r>
  </si>
  <si>
    <t>Importo Totale</t>
  </si>
  <si>
    <r>
      <t>1. EDIFICI DI INTERESSE STRATEGICO</t>
    </r>
    <r>
      <rPr>
        <vertAlign val="superscript"/>
        <sz val="10"/>
        <color indexed="8"/>
        <rFont val="Calibri"/>
        <family val="2"/>
      </rPr>
      <t xml:space="preserve">3 </t>
    </r>
  </si>
  <si>
    <t>A</t>
  </si>
  <si>
    <t>non vincolati</t>
  </si>
  <si>
    <t>vincolati</t>
  </si>
  <si>
    <t>E</t>
  </si>
  <si>
    <t xml:space="preserve">TOTALE 1 </t>
  </si>
  <si>
    <t>2. EDIFICI NON DI INTERESSE STRATEGICO</t>
  </si>
  <si>
    <t xml:space="preserve">TOTALE 2 </t>
  </si>
  <si>
    <r>
      <t>3. EDIFICI PER IL CULTO</t>
    </r>
    <r>
      <rPr>
        <vertAlign val="superscript"/>
        <sz val="10"/>
        <color indexed="8"/>
        <rFont val="Calibri"/>
        <family val="2"/>
      </rPr>
      <t>4</t>
    </r>
  </si>
  <si>
    <t>D1</t>
  </si>
  <si>
    <t>mc</t>
  </si>
  <si>
    <t>€/mc</t>
  </si>
  <si>
    <t>D2-D3</t>
  </si>
  <si>
    <t>D4-D5</t>
  </si>
  <si>
    <t xml:space="preserve">TOTALE 3 </t>
  </si>
  <si>
    <t xml:space="preserve">IMPORTO TOTALE </t>
  </si>
  <si>
    <t>RETI E SPAZI PUBBLICI</t>
  </si>
  <si>
    <t>INTERVENTO</t>
  </si>
  <si>
    <t xml:space="preserve">ESTENSIONE </t>
  </si>
  <si>
    <r>
      <t>Costo Unitario</t>
    </r>
    <r>
      <rPr>
        <b/>
        <vertAlign val="superscript"/>
        <sz val="10"/>
        <color indexed="8"/>
        <rFont val="Calibri"/>
        <family val="2"/>
      </rPr>
      <t>1</t>
    </r>
  </si>
  <si>
    <t>1. RETE SERVIZI</t>
  </si>
  <si>
    <r>
      <t>TRACCIATI INDIPENDENTI</t>
    </r>
    <r>
      <rPr>
        <b/>
        <vertAlign val="superscript"/>
        <sz val="10"/>
        <color indexed="8"/>
        <rFont val="Calibri"/>
        <family val="2"/>
      </rPr>
      <t>2</t>
    </r>
  </si>
  <si>
    <t>RETE IDRICA</t>
  </si>
  <si>
    <t>Manutenzione</t>
  </si>
  <si>
    <t>m</t>
  </si>
  <si>
    <t>€/m</t>
  </si>
  <si>
    <t>Sostituzione Totale</t>
  </si>
  <si>
    <t>RETE GAS</t>
  </si>
  <si>
    <t>RETE FOGNANTE</t>
  </si>
  <si>
    <t>RETE ELETTRICA</t>
  </si>
  <si>
    <t>RETE TELEFONICA</t>
  </si>
  <si>
    <t>RETE ILLUMINAZIONE PUBBLICA</t>
  </si>
  <si>
    <t>TOTALE</t>
  </si>
  <si>
    <t>IN ALTERNATIVA AI TRACCIATI INDIPENDENTI, E' POSSIBILE RICORRERE AD UNA STRUTTURA UNICA ATTA AD ACCOGLIERE TUTTE LE TIPOLOGIE DI RETI SERVIZI</t>
  </si>
  <si>
    <t>CUNICOLO NON PRATICABILE</t>
  </si>
  <si>
    <t>SCAVO E OPERE IN C.A.</t>
  </si>
  <si>
    <t>TOTALE 1</t>
  </si>
  <si>
    <r>
      <t>2. RETE VIARIA</t>
    </r>
    <r>
      <rPr>
        <b/>
        <vertAlign val="superscript"/>
        <sz val="10"/>
        <color indexed="8"/>
        <rFont val="Calibri"/>
        <family val="2"/>
      </rPr>
      <t>4</t>
    </r>
  </si>
  <si>
    <t>TOTALE 2</t>
  </si>
  <si>
    <t>3. SPAZI PUBBLICI</t>
  </si>
  <si>
    <r>
      <t>SPAZI PAVIMENTATI</t>
    </r>
    <r>
      <rPr>
        <b/>
        <vertAlign val="superscript"/>
        <sz val="10"/>
        <color indexed="8"/>
        <rFont val="Calibri"/>
        <family val="2"/>
      </rPr>
      <t>5</t>
    </r>
  </si>
  <si>
    <r>
      <t>VERDE PUBBLICO</t>
    </r>
    <r>
      <rPr>
        <b/>
        <vertAlign val="superscript"/>
        <sz val="10"/>
        <color indexed="8"/>
        <rFont val="Calibri"/>
        <family val="2"/>
      </rPr>
      <t>6</t>
    </r>
  </si>
  <si>
    <t>TOTALE 3</t>
  </si>
  <si>
    <t>4. MURI CONTROTERRA</t>
  </si>
  <si>
    <t>h=&lt; m 2,0</t>
  </si>
  <si>
    <t>h&gt; m 2,0</t>
  </si>
  <si>
    <t>TOTALE 4</t>
  </si>
  <si>
    <t>SPAZI PAVIMEN + RETE VIARIA</t>
  </si>
  <si>
    <t>=</t>
  </si>
  <si>
    <t>RETE VIAR+SPAZ PUB+MURI</t>
  </si>
  <si>
    <r>
      <t xml:space="preserve">Comune di </t>
    </r>
    <r>
      <rPr>
        <sz val="16"/>
        <color indexed="8"/>
        <rFont val="Calibri"/>
        <family val="2"/>
      </rPr>
      <t>____________________</t>
    </r>
  </si>
  <si>
    <r>
      <t xml:space="preserve">Piano di Ricostruzione di </t>
    </r>
    <r>
      <rPr>
        <sz val="18"/>
        <color indexed="8"/>
        <rFont val="Calibri"/>
        <family val="2"/>
      </rPr>
      <t>_________________</t>
    </r>
  </si>
  <si>
    <t>ESEMPLIFICAZIONE DEI COSTI</t>
  </si>
  <si>
    <t xml:space="preserve">Qualora non fosse possibile determinare il costo unitario, si suggerisce al compilatore la scelta del valore ritenuto più congruo rispetto ai range di costo di seguito riportati. Questi sono stati elaborati sulla base di interventi già eseguiti e/o in corso di realizzazione. </t>
  </si>
  <si>
    <t>EDILIZIA PRIVATA ED EDILIZIA RESIDENZIALE PUBBLICA</t>
  </si>
  <si>
    <t>EDILIZIA PUBBLICA E DI CULTO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</si>
</sst>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1]"/>
    <numFmt numFmtId="165" formatCode="#,###.00"/>
  </numFmts>
  <fonts count="66">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Calibri"/>
      <family val="2"/>
    </font>
    <font>
      <b/>
      <sz val="16"/>
      <color indexed="8"/>
      <name val="Calibri"/>
      <family val="2"/>
    </font>
    <font>
      <b/>
      <sz val="18"/>
      <color indexed="8"/>
      <name val="Calibri"/>
      <family val="2"/>
    </font>
    <font>
      <sz val="18"/>
      <color indexed="8"/>
      <name val="Calibri"/>
      <family val="2"/>
    </font>
    <font>
      <b/>
      <sz val="16"/>
      <color indexed="10"/>
      <name val="Calibri"/>
      <family val="2"/>
    </font>
    <font>
      <b/>
      <sz val="12"/>
      <color indexed="8"/>
      <name val="Calibri"/>
      <family val="2"/>
    </font>
    <font>
      <b/>
      <sz val="14"/>
      <color indexed="10"/>
      <name val="Calibri"/>
      <family val="2"/>
    </font>
    <font>
      <b/>
      <sz val="14"/>
      <color indexed="8"/>
      <name val="Calibri"/>
      <family val="2"/>
    </font>
    <font>
      <sz val="12"/>
      <color indexed="8"/>
      <name val="Calibri"/>
      <family val="2"/>
    </font>
    <font>
      <i/>
      <sz val="11"/>
      <color indexed="10"/>
      <name val="Calibri"/>
      <family val="2"/>
    </font>
    <font>
      <b/>
      <sz val="11"/>
      <color indexed="10"/>
      <name val="Calibri"/>
      <family val="2"/>
    </font>
    <font>
      <b/>
      <sz val="16"/>
      <color indexed="60"/>
      <name val="Calibri"/>
      <family val="2"/>
    </font>
    <font>
      <sz val="14"/>
      <color indexed="8"/>
      <name val="Calibri"/>
      <family val="2"/>
    </font>
    <font>
      <b/>
      <sz val="10"/>
      <color indexed="8"/>
      <name val="Verdana"/>
      <family val="2"/>
    </font>
    <font>
      <sz val="11"/>
      <color indexed="8"/>
      <name val="Verdana"/>
      <family val="2"/>
    </font>
    <font>
      <b/>
      <sz val="20"/>
      <color indexed="8"/>
      <name val="Calibri"/>
      <family val="2"/>
    </font>
    <font>
      <b/>
      <sz val="16"/>
      <color indexed="8"/>
      <name val="Verdana"/>
      <family val="2"/>
    </font>
    <font>
      <sz val="18"/>
      <color indexed="8"/>
      <name val="Verdana"/>
      <family val="2"/>
    </font>
    <font>
      <b/>
      <sz val="14"/>
      <color indexed="10"/>
      <name val="Verdana"/>
      <family val="2"/>
    </font>
    <font>
      <sz val="14"/>
      <color indexed="8"/>
      <name val="Verdana"/>
      <family val="2"/>
    </font>
    <font>
      <sz val="10"/>
      <color indexed="8"/>
      <name val="Verdana"/>
      <family val="2"/>
    </font>
    <font>
      <sz val="10"/>
      <color indexed="8"/>
      <name val="Calibri"/>
      <family val="2"/>
    </font>
    <font>
      <b/>
      <sz val="11"/>
      <color indexed="10"/>
      <name val="Verdana"/>
      <family val="2"/>
    </font>
    <font>
      <b/>
      <sz val="10"/>
      <color indexed="10"/>
      <name val="Verdana"/>
      <family val="2"/>
    </font>
    <font>
      <b/>
      <vertAlign val="superscript"/>
      <sz val="10"/>
      <color indexed="10"/>
      <name val="Calibri"/>
      <family val="2"/>
    </font>
    <font>
      <b/>
      <sz val="10"/>
      <name val="Verdana"/>
      <family val="2"/>
    </font>
    <font>
      <b/>
      <vertAlign val="superscript"/>
      <sz val="10"/>
      <name val="Calibri"/>
      <family val="2"/>
    </font>
    <font>
      <b/>
      <vertAlign val="superscript"/>
      <sz val="10"/>
      <color indexed="8"/>
      <name val="Calibri"/>
      <family val="2"/>
    </font>
    <font>
      <vertAlign val="subscript"/>
      <sz val="10"/>
      <color indexed="8"/>
      <name val="Calibri"/>
      <family val="2"/>
    </font>
    <font>
      <b/>
      <sz val="12"/>
      <name val="Verdana"/>
      <family val="2"/>
    </font>
    <font>
      <sz val="12"/>
      <name val="Calibri"/>
      <family val="2"/>
    </font>
    <font>
      <b/>
      <sz val="12"/>
      <name val="Calibri"/>
      <family val="2"/>
    </font>
    <font>
      <b/>
      <sz val="10"/>
      <name val="Calibri"/>
      <family val="2"/>
    </font>
    <font>
      <sz val="10"/>
      <color indexed="8"/>
      <name val="Arial Narrow"/>
      <family val="2"/>
    </font>
    <font>
      <vertAlign val="superscript"/>
      <sz val="10"/>
      <color indexed="8"/>
      <name val="Calibri"/>
      <family val="2"/>
    </font>
    <font>
      <b/>
      <sz val="10"/>
      <color indexed="8"/>
      <name val="Arial Narrow"/>
      <family val="2"/>
    </font>
    <font>
      <sz val="10"/>
      <name val="Calibri"/>
      <family val="2"/>
    </font>
    <font>
      <sz val="11"/>
      <name val="Calibri"/>
      <family val="2"/>
    </font>
    <font>
      <b/>
      <i/>
      <sz val="10"/>
      <color indexed="8"/>
      <name val="Calibri"/>
      <family val="2"/>
    </font>
    <font>
      <sz val="16"/>
      <color indexed="8"/>
      <name val="Calibri"/>
      <family val="2"/>
    </font>
    <font>
      <sz val="10.5"/>
      <color indexed="8"/>
      <name val="Calibri"/>
      <family val="2"/>
    </font>
    <font>
      <b/>
      <sz val="11"/>
      <color indexed="8"/>
      <name val="Verdana"/>
      <family val="2"/>
    </font>
    <font>
      <vertAlign val="subscript"/>
      <sz val="10"/>
      <color indexed="8"/>
      <name val="Verdana"/>
      <family val="2"/>
    </font>
    <font>
      <b/>
      <sz val="9"/>
      <color indexed="8"/>
      <name val="Calibri"/>
      <family val="2"/>
    </font>
    <font>
      <sz val="9"/>
      <color indexed="8"/>
      <name val="Calibri"/>
      <family val="2"/>
    </font>
    <font>
      <i/>
      <sz val="9"/>
      <color indexed="8"/>
      <name val="Calibri"/>
      <family val="2"/>
    </font>
    <font>
      <sz val="9.5"/>
      <color indexed="8"/>
      <name val="Calibri"/>
      <family val="2"/>
    </font>
    <font>
      <i/>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10"/>
      </left>
      <right>
        <color indexed="63"/>
      </right>
      <top>
        <color indexed="63"/>
      </top>
      <bottom style="thin">
        <color indexed="10"/>
      </bottom>
    </border>
    <border>
      <left style="medium">
        <color indexed="10"/>
      </left>
      <right style="thin">
        <color indexed="10"/>
      </right>
      <top>
        <color indexed="63"/>
      </top>
      <bottom>
        <color indexed="63"/>
      </bottom>
    </border>
    <border>
      <left style="thin">
        <color indexed="10"/>
      </left>
      <right style="hair">
        <color indexed="10"/>
      </right>
      <top style="double">
        <color indexed="10"/>
      </top>
      <bottom style="double">
        <color indexed="10"/>
      </bottom>
    </border>
    <border>
      <left>
        <color indexed="63"/>
      </left>
      <right style="medium">
        <color indexed="10"/>
      </right>
      <top style="double">
        <color indexed="10"/>
      </top>
      <bottom style="thin">
        <color indexed="10"/>
      </bottom>
    </border>
    <border>
      <left style="medium">
        <color indexed="10"/>
      </left>
      <right style="thin">
        <color indexed="10"/>
      </right>
      <top style="double">
        <color indexed="10"/>
      </top>
      <bottom style="thin">
        <color indexed="10"/>
      </bottom>
    </border>
    <border>
      <left>
        <color indexed="63"/>
      </left>
      <right style="hair">
        <color indexed="10"/>
      </right>
      <top style="double">
        <color indexed="10"/>
      </top>
      <bottom style="thin">
        <color indexed="10"/>
      </bottom>
    </border>
    <border>
      <left style="medium">
        <color indexed="10"/>
      </left>
      <right style="thin">
        <color indexed="10"/>
      </right>
      <top style="thin">
        <color indexed="10"/>
      </top>
      <bottom style="hair">
        <color indexed="10"/>
      </bottom>
    </border>
    <border>
      <left style="thin">
        <color indexed="10"/>
      </left>
      <right style="hair">
        <color indexed="10"/>
      </right>
      <top>
        <color indexed="63"/>
      </top>
      <bottom>
        <color indexed="63"/>
      </bottom>
    </border>
    <border>
      <left style="hair">
        <color indexed="10"/>
      </left>
      <right style="thin">
        <color indexed="10"/>
      </right>
      <top>
        <color indexed="63"/>
      </top>
      <bottom>
        <color indexed="63"/>
      </bottom>
    </border>
    <border>
      <left>
        <color indexed="63"/>
      </left>
      <right style="hair">
        <color indexed="10"/>
      </right>
      <top>
        <color indexed="63"/>
      </top>
      <bottom>
        <color indexed="63"/>
      </bottom>
    </border>
    <border>
      <left>
        <color indexed="63"/>
      </left>
      <right style="medium">
        <color indexed="10"/>
      </right>
      <top>
        <color indexed="63"/>
      </top>
      <bottom>
        <color indexed="63"/>
      </bottom>
    </border>
    <border>
      <left style="medium">
        <color indexed="10"/>
      </left>
      <right style="thin">
        <color indexed="10"/>
      </right>
      <top>
        <color indexed="63"/>
      </top>
      <bottom style="hair">
        <color indexed="10"/>
      </bottom>
    </border>
    <border>
      <left style="thin">
        <color indexed="10"/>
      </left>
      <right style="hair">
        <color indexed="10"/>
      </right>
      <top>
        <color indexed="63"/>
      </top>
      <bottom style="hair">
        <color indexed="10"/>
      </bottom>
    </border>
    <border>
      <left style="hair">
        <color indexed="10"/>
      </left>
      <right style="thin">
        <color indexed="10"/>
      </right>
      <top>
        <color indexed="63"/>
      </top>
      <bottom style="hair">
        <color indexed="10"/>
      </bottom>
    </border>
    <border>
      <left>
        <color indexed="63"/>
      </left>
      <right style="hair">
        <color indexed="10"/>
      </right>
      <top>
        <color indexed="63"/>
      </top>
      <bottom style="hair">
        <color indexed="10"/>
      </bottom>
    </border>
    <border>
      <left style="hair">
        <color indexed="10"/>
      </left>
      <right style="medium">
        <color indexed="10"/>
      </right>
      <top>
        <color indexed="63"/>
      </top>
      <bottom style="hair">
        <color indexed="10"/>
      </bottom>
    </border>
    <border>
      <left style="medium">
        <color indexed="10"/>
      </left>
      <right style="thin">
        <color indexed="10"/>
      </right>
      <top style="hair">
        <color indexed="10"/>
      </top>
      <bottom style="hair">
        <color indexed="10"/>
      </bottom>
    </border>
    <border>
      <left style="thin">
        <color indexed="10"/>
      </left>
      <right style="hair">
        <color indexed="10"/>
      </right>
      <top style="hair">
        <color indexed="10"/>
      </top>
      <bottom style="hair">
        <color indexed="10"/>
      </bottom>
    </border>
    <border>
      <left style="hair">
        <color indexed="10"/>
      </left>
      <right style="thin">
        <color indexed="10"/>
      </right>
      <top style="hair">
        <color indexed="10"/>
      </top>
      <bottom style="hair">
        <color indexed="10"/>
      </bottom>
    </border>
    <border>
      <left>
        <color indexed="63"/>
      </left>
      <right style="hair">
        <color indexed="10"/>
      </right>
      <top style="hair">
        <color indexed="10"/>
      </top>
      <bottom style="hair">
        <color indexed="10"/>
      </bottom>
    </border>
    <border>
      <left style="hair">
        <color indexed="10"/>
      </left>
      <right style="medium">
        <color indexed="10"/>
      </right>
      <top style="hair">
        <color indexed="10"/>
      </top>
      <bottom style="hair">
        <color indexed="10"/>
      </bottom>
    </border>
    <border>
      <left style="thin">
        <color indexed="10"/>
      </left>
      <right>
        <color indexed="63"/>
      </right>
      <top style="double">
        <color indexed="10"/>
      </top>
      <bottom style="thin">
        <color indexed="10"/>
      </bottom>
    </border>
    <border>
      <left style="medium">
        <color indexed="10"/>
      </left>
      <right>
        <color indexed="63"/>
      </right>
      <top style="thin">
        <color indexed="10"/>
      </top>
      <bottom style="hair">
        <color indexed="10"/>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medium">
        <color indexed="10"/>
      </left>
      <right>
        <color indexed="63"/>
      </right>
      <top>
        <color indexed="63"/>
      </top>
      <bottom style="hair">
        <color indexed="10"/>
      </bottom>
    </border>
    <border>
      <left style="medium">
        <color indexed="10"/>
      </left>
      <right>
        <color indexed="63"/>
      </right>
      <top style="hair">
        <color indexed="10"/>
      </top>
      <bottom style="hair">
        <color indexed="10"/>
      </bottom>
    </border>
    <border>
      <left style="medium">
        <color indexed="10"/>
      </left>
      <right>
        <color indexed="63"/>
      </right>
      <top>
        <color indexed="63"/>
      </top>
      <bottom>
        <color indexed="63"/>
      </bottom>
    </border>
    <border>
      <left>
        <color indexed="63"/>
      </left>
      <right style="hair">
        <color indexed="10"/>
      </right>
      <top style="hair">
        <color indexed="10"/>
      </top>
      <bottom>
        <color indexed="63"/>
      </bottom>
    </border>
    <border>
      <left style="hair">
        <color indexed="10"/>
      </left>
      <right style="medium">
        <color indexed="10"/>
      </right>
      <top style="hair">
        <color indexed="10"/>
      </top>
      <bottom>
        <color indexed="63"/>
      </bottom>
    </border>
    <border>
      <left style="medium">
        <color indexed="10"/>
      </left>
      <right>
        <color indexed="63"/>
      </right>
      <top style="hair">
        <color indexed="10"/>
      </top>
      <bottom>
        <color indexed="63"/>
      </bottom>
    </border>
    <border>
      <left style="thin">
        <color indexed="10"/>
      </left>
      <right style="hair">
        <color indexed="10"/>
      </right>
      <top style="hair">
        <color indexed="10"/>
      </top>
      <bottom>
        <color indexed="63"/>
      </bottom>
    </border>
    <border>
      <left style="hair">
        <color indexed="10"/>
      </left>
      <right style="thin">
        <color indexed="10"/>
      </right>
      <top style="hair">
        <color indexed="10"/>
      </top>
      <bottom>
        <color indexed="63"/>
      </bottom>
    </border>
    <border>
      <left style="thin">
        <color indexed="10"/>
      </left>
      <right style="hair">
        <color indexed="10"/>
      </right>
      <top style="medium">
        <color indexed="10"/>
      </top>
      <bottom style="medium">
        <color indexed="10"/>
      </bottom>
    </border>
    <border>
      <left style="thin">
        <color indexed="10"/>
      </left>
      <right style="medium">
        <color indexed="10"/>
      </right>
      <top style="medium">
        <color indexed="10"/>
      </top>
      <bottom style="medium">
        <color indexed="10"/>
      </bottom>
    </border>
    <border>
      <left style="thin">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style="medium">
        <color indexed="10"/>
      </right>
      <top style="thin">
        <color indexed="10"/>
      </top>
      <bottom style="thin">
        <color indexed="10"/>
      </bottom>
    </border>
    <border>
      <left style="medium">
        <color indexed="10"/>
      </left>
      <right style="thin">
        <color indexed="10"/>
      </right>
      <top style="thin">
        <color indexed="10"/>
      </top>
      <bottom style="thin">
        <color indexed="10"/>
      </bottom>
    </border>
    <border>
      <left style="hair">
        <color indexed="10"/>
      </left>
      <right style="hair">
        <color indexed="10"/>
      </right>
      <top>
        <color indexed="63"/>
      </top>
      <bottom style="thin">
        <color indexed="10"/>
      </bottom>
    </border>
    <border>
      <left>
        <color indexed="63"/>
      </left>
      <right>
        <color indexed="63"/>
      </right>
      <top style="thin">
        <color indexed="10"/>
      </top>
      <bottom style="hair">
        <color indexed="10"/>
      </bottom>
    </border>
    <border>
      <left style="thin">
        <color indexed="10"/>
      </left>
      <right style="hair">
        <color indexed="10"/>
      </right>
      <top style="thin">
        <color indexed="10"/>
      </top>
      <bottom style="hair">
        <color indexed="10"/>
      </bottom>
    </border>
    <border>
      <left style="hair">
        <color indexed="10"/>
      </left>
      <right style="thin">
        <color indexed="10"/>
      </right>
      <top style="thin">
        <color indexed="10"/>
      </top>
      <bottom style="hair">
        <color indexed="10"/>
      </bottom>
    </border>
    <border>
      <left style="hair">
        <color indexed="10"/>
      </left>
      <right style="hair">
        <color indexed="10"/>
      </right>
      <top style="thin">
        <color indexed="10"/>
      </top>
      <bottom style="hair">
        <color indexed="10"/>
      </bottom>
    </border>
    <border>
      <left style="hair">
        <color indexed="10"/>
      </left>
      <right style="hair">
        <color indexed="10"/>
      </right>
      <top style="thin">
        <color indexed="10"/>
      </top>
      <bottom style="hair">
        <color indexed="8"/>
      </bottom>
    </border>
    <border>
      <left>
        <color indexed="63"/>
      </left>
      <right style="hair">
        <color indexed="10"/>
      </right>
      <top style="thin">
        <color indexed="10"/>
      </top>
      <bottom style="hair">
        <color indexed="10"/>
      </bottom>
    </border>
    <border>
      <left style="hair">
        <color indexed="10"/>
      </left>
      <right style="medium">
        <color indexed="10"/>
      </right>
      <top style="thin">
        <color indexed="10"/>
      </top>
      <bottom style="hair">
        <color indexed="10"/>
      </bottom>
    </border>
    <border>
      <left style="hair">
        <color indexed="10"/>
      </left>
      <right style="hair">
        <color indexed="10"/>
      </right>
      <top>
        <color indexed="63"/>
      </top>
      <bottom>
        <color indexed="63"/>
      </bottom>
    </border>
    <border>
      <left style="hair">
        <color indexed="10"/>
      </left>
      <right style="hair">
        <color indexed="10"/>
      </right>
      <top>
        <color indexed="63"/>
      </top>
      <bottom style="hair">
        <color indexed="10"/>
      </bottom>
    </border>
    <border>
      <left style="hair">
        <color indexed="10"/>
      </left>
      <right style="hair">
        <color indexed="10"/>
      </right>
      <top>
        <color indexed="63"/>
      </top>
      <bottom style="hair">
        <color indexed="8"/>
      </bottom>
    </border>
    <border>
      <left style="hair">
        <color indexed="10"/>
      </left>
      <right style="medium">
        <color indexed="10"/>
      </right>
      <top>
        <color indexed="63"/>
      </top>
      <bottom>
        <color indexed="63"/>
      </bottom>
    </border>
    <border>
      <left style="medium">
        <color indexed="10"/>
      </left>
      <right style="medium">
        <color indexed="10"/>
      </right>
      <top style="thin">
        <color indexed="10"/>
      </top>
      <bottom>
        <color indexed="63"/>
      </bottom>
    </border>
    <border>
      <left style="hair">
        <color indexed="10"/>
      </left>
      <right>
        <color indexed="63"/>
      </right>
      <top style="thin">
        <color indexed="10"/>
      </top>
      <bottom>
        <color indexed="63"/>
      </bottom>
    </border>
    <border>
      <left style="thin">
        <color indexed="10"/>
      </left>
      <right style="hair">
        <color indexed="10"/>
      </right>
      <top style="thin">
        <color indexed="10"/>
      </top>
      <bottom>
        <color indexed="63"/>
      </bottom>
    </border>
    <border>
      <left style="hair">
        <color indexed="10"/>
      </left>
      <right style="thin">
        <color indexed="10"/>
      </right>
      <top style="thin">
        <color indexed="10"/>
      </top>
      <bottom>
        <color indexed="63"/>
      </bottom>
    </border>
    <border>
      <left style="thin">
        <color indexed="10"/>
      </left>
      <right style="hair">
        <color indexed="10"/>
      </right>
      <top style="thin">
        <color indexed="10"/>
      </top>
      <bottom style="thin">
        <color indexed="10"/>
      </bottom>
    </border>
    <border>
      <left style="hair">
        <color indexed="10"/>
      </left>
      <right style="hair">
        <color indexed="10"/>
      </right>
      <top style="thin">
        <color indexed="10"/>
      </top>
      <bottom style="thin">
        <color indexed="10"/>
      </bottom>
    </border>
    <border>
      <left style="hair">
        <color indexed="10"/>
      </left>
      <right style="thin">
        <color indexed="10"/>
      </right>
      <top style="thin">
        <color indexed="10"/>
      </top>
      <bottom style="thin">
        <color indexed="10"/>
      </bottom>
    </border>
    <border>
      <left>
        <color indexed="63"/>
      </left>
      <right style="hair">
        <color indexed="10"/>
      </right>
      <top style="thin">
        <color indexed="10"/>
      </top>
      <bottom style="thin">
        <color indexed="10"/>
      </bottom>
    </border>
    <border>
      <left style="hair">
        <color indexed="10"/>
      </left>
      <right style="medium">
        <color indexed="10"/>
      </right>
      <top style="thin">
        <color indexed="10"/>
      </top>
      <bottom style="thin">
        <color indexed="10"/>
      </bottom>
    </border>
    <border>
      <left>
        <color indexed="63"/>
      </left>
      <right>
        <color indexed="63"/>
      </right>
      <top style="thin">
        <color indexed="10"/>
      </top>
      <bottom style="thin">
        <color indexed="10"/>
      </bottom>
    </border>
    <border>
      <left style="thin">
        <color indexed="10"/>
      </left>
      <right style="thin">
        <color indexed="10"/>
      </right>
      <top style="thin">
        <color indexed="10"/>
      </top>
      <bottom style="hair">
        <color indexed="10"/>
      </bottom>
    </border>
    <border>
      <left style="hair">
        <color indexed="10"/>
      </left>
      <right>
        <color indexed="63"/>
      </right>
      <top style="thin">
        <color indexed="10"/>
      </top>
      <bottom style="hair">
        <color indexed="10"/>
      </bottom>
    </border>
    <border>
      <left style="medium">
        <color indexed="10"/>
      </left>
      <right style="medium">
        <color indexed="10"/>
      </right>
      <top style="hair">
        <color indexed="10"/>
      </top>
      <bottom style="hair">
        <color indexed="10"/>
      </bottom>
    </border>
    <border>
      <left style="thin">
        <color indexed="10"/>
      </left>
      <right style="thin">
        <color indexed="10"/>
      </right>
      <top style="hair">
        <color indexed="10"/>
      </top>
      <bottom style="hair">
        <color indexed="10"/>
      </bottom>
    </border>
    <border>
      <left style="hair">
        <color indexed="10"/>
      </left>
      <right>
        <color indexed="63"/>
      </right>
      <top style="hair">
        <color indexed="10"/>
      </top>
      <bottom style="hair">
        <color indexed="10"/>
      </bottom>
    </border>
    <border>
      <left style="hair">
        <color indexed="10"/>
      </left>
      <right style="hair">
        <color indexed="10"/>
      </right>
      <top style="hair">
        <color indexed="10"/>
      </top>
      <bottom style="hair">
        <color indexed="10"/>
      </bottom>
    </border>
    <border>
      <left style="medium">
        <color indexed="10"/>
      </left>
      <right style="medium">
        <color indexed="10"/>
      </right>
      <top>
        <color indexed="63"/>
      </top>
      <bottom style="thin">
        <color indexed="10"/>
      </bottom>
    </border>
    <border>
      <left style="thin">
        <color indexed="10"/>
      </left>
      <right style="thin">
        <color indexed="10"/>
      </right>
      <top style="hair">
        <color indexed="10"/>
      </top>
      <bottom style="thin">
        <color indexed="10"/>
      </bottom>
    </border>
    <border>
      <left style="hair">
        <color indexed="10"/>
      </left>
      <right>
        <color indexed="63"/>
      </right>
      <top style="hair">
        <color indexed="10"/>
      </top>
      <bottom style="thin">
        <color indexed="10"/>
      </bottom>
    </border>
    <border>
      <left style="thin">
        <color indexed="10"/>
      </left>
      <right style="hair">
        <color indexed="10"/>
      </right>
      <top>
        <color indexed="63"/>
      </top>
      <bottom style="medium">
        <color indexed="10"/>
      </bottom>
    </border>
    <border>
      <left style="hair">
        <color indexed="10"/>
      </left>
      <right style="thin">
        <color indexed="10"/>
      </right>
      <top style="hair">
        <color indexed="10"/>
      </top>
      <bottom style="thin">
        <color indexed="10"/>
      </bottom>
    </border>
    <border>
      <left>
        <color indexed="63"/>
      </left>
      <right style="hair">
        <color indexed="10"/>
      </right>
      <top>
        <color indexed="63"/>
      </top>
      <bottom style="thin">
        <color indexed="10"/>
      </bottom>
    </border>
    <border>
      <left style="medium">
        <color indexed="10"/>
      </left>
      <right style="medium">
        <color indexed="10"/>
      </right>
      <top style="medium">
        <color indexed="10"/>
      </top>
      <bottom style="medium">
        <color indexed="10"/>
      </bottom>
    </border>
    <border>
      <left style="hair">
        <color indexed="10"/>
      </left>
      <right style="thin">
        <color indexed="10"/>
      </right>
      <top style="medium">
        <color indexed="10"/>
      </top>
      <bottom style="medium">
        <color indexed="10"/>
      </bottom>
    </border>
    <border>
      <left>
        <color indexed="63"/>
      </left>
      <right style="hair">
        <color indexed="10"/>
      </right>
      <top style="medium">
        <color indexed="10"/>
      </top>
      <bottom style="medium">
        <color indexed="10"/>
      </bottom>
    </border>
    <border>
      <left style="hair">
        <color indexed="10"/>
      </left>
      <right>
        <color indexed="63"/>
      </right>
      <top style="medium">
        <color indexed="10"/>
      </top>
      <bottom style="medium">
        <color indexed="10"/>
      </bottom>
    </border>
    <border>
      <left>
        <color indexed="63"/>
      </left>
      <right style="thin">
        <color indexed="10"/>
      </right>
      <top style="medium">
        <color indexed="10"/>
      </top>
      <bottom style="medium">
        <color indexed="10"/>
      </bottom>
    </border>
    <border>
      <left>
        <color indexed="63"/>
      </left>
      <right>
        <color indexed="63"/>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color indexed="63"/>
      </right>
      <top>
        <color indexed="63"/>
      </top>
      <bottom style="medium">
        <color indexed="10"/>
      </bottom>
    </border>
    <border>
      <left>
        <color indexed="63"/>
      </left>
      <right style="thin">
        <color indexed="10"/>
      </right>
      <top>
        <color indexed="63"/>
      </top>
      <bottom>
        <color indexed="63"/>
      </bottom>
    </border>
    <border>
      <left style="thin">
        <color indexed="10"/>
      </left>
      <right>
        <color indexed="63"/>
      </right>
      <top>
        <color indexed="63"/>
      </top>
      <bottom>
        <color indexed="63"/>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thin">
        <color indexed="10"/>
      </left>
      <right style="hair">
        <color indexed="10"/>
      </right>
      <top style="hair">
        <color indexed="10"/>
      </top>
      <bottom style="thin">
        <color indexed="10"/>
      </bottom>
    </border>
    <border>
      <left style="hair">
        <color indexed="10"/>
      </left>
      <right style="medium">
        <color indexed="10"/>
      </right>
      <top style="hair">
        <color indexed="10"/>
      </top>
      <bottom style="thin">
        <color indexed="10"/>
      </bottom>
    </border>
    <border>
      <left style="hair">
        <color indexed="10"/>
      </left>
      <right>
        <color indexed="63"/>
      </right>
      <top>
        <color indexed="63"/>
      </top>
      <bottom>
        <color indexed="63"/>
      </bottom>
    </border>
    <border>
      <left style="medium">
        <color indexed="10"/>
      </left>
      <right style="hair">
        <color indexed="10"/>
      </right>
      <top style="medium">
        <color indexed="10"/>
      </top>
      <bottom style="medium">
        <color indexed="10"/>
      </bottom>
    </border>
    <border>
      <left style="hair">
        <color indexed="10"/>
      </left>
      <right style="medium">
        <color indexed="10"/>
      </right>
      <top style="medium">
        <color indexed="10"/>
      </top>
      <bottom style="medium">
        <color indexed="10"/>
      </bottom>
    </border>
    <border>
      <left style="thin">
        <color indexed="10"/>
      </left>
      <right style="hair">
        <color indexed="10"/>
      </right>
      <top style="medium">
        <color indexed="10"/>
      </top>
      <bottom style="hair">
        <color indexed="10"/>
      </bottom>
    </border>
    <border>
      <left>
        <color indexed="63"/>
      </left>
      <right style="thin">
        <color indexed="10"/>
      </right>
      <top>
        <color indexed="63"/>
      </top>
      <bottom style="hair">
        <color indexed="10"/>
      </bottom>
    </border>
    <border>
      <left>
        <color indexed="63"/>
      </left>
      <right style="medium">
        <color indexed="10"/>
      </right>
      <top>
        <color indexed="63"/>
      </top>
      <bottom style="hair">
        <color indexed="10"/>
      </bottom>
    </border>
    <border>
      <left>
        <color indexed="63"/>
      </left>
      <right>
        <color indexed="63"/>
      </right>
      <top style="hair">
        <color indexed="10"/>
      </top>
      <bottom style="hair">
        <color indexed="10"/>
      </bottom>
    </border>
    <border>
      <left>
        <color indexed="63"/>
      </left>
      <right style="medium">
        <color indexed="10"/>
      </right>
      <top style="hair">
        <color indexed="10"/>
      </top>
      <bottom style="hair">
        <color indexed="10"/>
      </bottom>
    </border>
    <border>
      <left>
        <color indexed="63"/>
      </left>
      <right style="hair">
        <color indexed="10"/>
      </right>
      <top style="thin">
        <color indexed="10"/>
      </top>
      <bottom style="medium">
        <color indexed="10"/>
      </bottom>
    </border>
    <border>
      <left>
        <color indexed="63"/>
      </left>
      <right style="medium">
        <color indexed="10"/>
      </right>
      <top style="thin">
        <color indexed="10"/>
      </top>
      <bottom style="medium">
        <color indexed="10"/>
      </bottom>
    </border>
    <border>
      <left>
        <color indexed="63"/>
      </left>
      <right>
        <color indexed="63"/>
      </right>
      <top>
        <color indexed="63"/>
      </top>
      <bottom style="hair">
        <color indexed="10"/>
      </bottom>
    </border>
    <border>
      <left>
        <color indexed="63"/>
      </left>
      <right style="thin">
        <color indexed="10"/>
      </right>
      <top style="hair">
        <color indexed="10"/>
      </top>
      <bottom style="hair">
        <color indexed="10"/>
      </bottom>
    </border>
    <border>
      <left>
        <color indexed="63"/>
      </left>
      <right style="medium">
        <color indexed="10"/>
      </right>
      <top style="medium">
        <color indexed="10"/>
      </top>
      <bottom style="hair">
        <color indexed="10"/>
      </bottom>
    </border>
    <border>
      <left style="medium">
        <color indexed="10"/>
      </left>
      <right style="thin">
        <color indexed="10"/>
      </right>
      <top style="medium">
        <color indexed="10"/>
      </top>
      <bottom style="hair">
        <color indexed="10"/>
      </bottom>
    </border>
    <border>
      <left>
        <color indexed="63"/>
      </left>
      <right style="hair">
        <color indexed="10"/>
      </right>
      <top style="medium">
        <color indexed="10"/>
      </top>
      <bottom>
        <color indexed="63"/>
      </bottom>
    </border>
    <border>
      <left style="hair">
        <color indexed="10"/>
      </left>
      <right style="thin">
        <color indexed="10"/>
      </right>
      <top style="medium">
        <color indexed="10"/>
      </top>
      <bottom>
        <color indexed="63"/>
      </bottom>
    </border>
    <border>
      <left>
        <color indexed="63"/>
      </left>
      <right style="thin">
        <color indexed="10"/>
      </right>
      <top style="medium">
        <color indexed="10"/>
      </top>
      <bottom>
        <color indexed="63"/>
      </bottom>
    </border>
    <border>
      <left>
        <color indexed="63"/>
      </left>
      <right style="medium">
        <color indexed="10"/>
      </right>
      <top style="medium">
        <color indexed="10"/>
      </top>
      <bottom>
        <color indexed="63"/>
      </bottom>
    </border>
    <border>
      <left style="medium">
        <color indexed="10"/>
      </left>
      <right style="thin">
        <color indexed="10"/>
      </right>
      <top style="hair">
        <color indexed="10"/>
      </top>
      <bottom style="medium">
        <color indexed="10"/>
      </bottom>
    </border>
    <border>
      <left>
        <color indexed="63"/>
      </left>
      <right style="hair">
        <color indexed="10"/>
      </right>
      <top style="hair">
        <color indexed="10"/>
      </top>
      <bottom style="medium">
        <color indexed="10"/>
      </bottom>
    </border>
    <border>
      <left style="hair">
        <color indexed="10"/>
      </left>
      <right style="thin">
        <color indexed="10"/>
      </right>
      <top style="hair">
        <color indexed="10"/>
      </top>
      <bottom style="medium">
        <color indexed="10"/>
      </bottom>
    </border>
    <border>
      <left style="thin">
        <color indexed="10"/>
      </left>
      <right style="hair">
        <color indexed="10"/>
      </right>
      <top style="hair">
        <color indexed="10"/>
      </top>
      <bottom style="medium">
        <color indexed="10"/>
      </bottom>
    </border>
    <border>
      <left>
        <color indexed="63"/>
      </left>
      <right style="thin">
        <color indexed="10"/>
      </right>
      <top style="hair">
        <color indexed="10"/>
      </top>
      <bottom style="medium">
        <color indexed="10"/>
      </bottom>
    </border>
    <border>
      <left>
        <color indexed="63"/>
      </left>
      <right style="medium">
        <color indexed="10"/>
      </right>
      <top style="hair">
        <color indexed="10"/>
      </top>
      <bottom style="medium">
        <color indexed="10"/>
      </bottom>
    </border>
    <border>
      <left>
        <color indexed="63"/>
      </left>
      <right style="hair">
        <color indexed="10"/>
      </right>
      <top>
        <color indexed="63"/>
      </top>
      <bottom style="medium">
        <color indexed="10"/>
      </bottom>
    </border>
    <border>
      <left>
        <color indexed="63"/>
      </left>
      <right style="medium">
        <color indexed="10"/>
      </right>
      <top>
        <color indexed="63"/>
      </top>
      <bottom style="medium">
        <color indexed="10"/>
      </bottom>
    </border>
    <border>
      <left style="hair">
        <color indexed="10"/>
      </left>
      <right style="hair">
        <color indexed="10"/>
      </right>
      <top style="medium">
        <color indexed="10"/>
      </top>
      <bottom style="medium">
        <color indexed="10"/>
      </bottom>
    </border>
    <border>
      <left style="thin">
        <color indexed="10"/>
      </left>
      <right>
        <color indexed="63"/>
      </right>
      <top style="medium">
        <color indexed="10"/>
      </top>
      <bottom style="hair">
        <color indexed="10"/>
      </bottom>
    </border>
    <border>
      <left>
        <color indexed="63"/>
      </left>
      <right>
        <color indexed="63"/>
      </right>
      <top style="medium">
        <color indexed="10"/>
      </top>
      <bottom style="hair">
        <color indexed="10"/>
      </bottom>
    </border>
    <border>
      <left style="thin">
        <color indexed="10"/>
      </left>
      <right>
        <color indexed="63"/>
      </right>
      <top>
        <color indexed="63"/>
      </top>
      <bottom style="hair">
        <color indexed="10"/>
      </bottom>
    </border>
    <border>
      <left style="thin">
        <color indexed="10"/>
      </left>
      <right>
        <color indexed="63"/>
      </right>
      <top style="hair">
        <color indexed="10"/>
      </top>
      <bottom>
        <color indexed="63"/>
      </bottom>
    </border>
    <border>
      <left>
        <color indexed="63"/>
      </left>
      <right>
        <color indexed="63"/>
      </right>
      <top>
        <color indexed="63"/>
      </top>
      <bottom style="thin">
        <color indexed="10"/>
      </bottom>
    </border>
    <border>
      <left>
        <color indexed="63"/>
      </left>
      <right style="medium">
        <color indexed="10"/>
      </right>
      <top>
        <color indexed="63"/>
      </top>
      <bottom style="thin">
        <color indexed="10"/>
      </bottom>
    </border>
    <border>
      <left style="thin">
        <color indexed="10"/>
      </left>
      <right style="thin">
        <color indexed="10"/>
      </right>
      <top style="hair">
        <color indexed="10"/>
      </top>
      <bottom>
        <color indexed="63"/>
      </bottom>
    </border>
    <border>
      <left>
        <color indexed="63"/>
      </left>
      <right>
        <color indexed="63"/>
      </right>
      <top style="hair">
        <color indexed="10"/>
      </top>
      <bottom>
        <color indexed="63"/>
      </bottom>
    </border>
    <border>
      <left>
        <color indexed="63"/>
      </left>
      <right style="thin">
        <color indexed="10"/>
      </right>
      <top style="hair">
        <color indexed="10"/>
      </top>
      <bottom>
        <color indexed="63"/>
      </bottom>
    </border>
    <border>
      <left style="thin">
        <color indexed="10"/>
      </left>
      <right style="thin">
        <color indexed="10"/>
      </right>
      <top>
        <color indexed="63"/>
      </top>
      <bottom style="hair">
        <color indexed="10"/>
      </bottom>
    </border>
    <border>
      <left style="thin">
        <color indexed="10"/>
      </left>
      <right>
        <color indexed="63"/>
      </right>
      <top>
        <color indexed="63"/>
      </top>
      <bottom style="medium">
        <color indexed="10"/>
      </bottom>
    </border>
    <border>
      <left style="thin">
        <color indexed="10"/>
      </left>
      <right>
        <color indexed="63"/>
      </right>
      <top>
        <color indexed="63"/>
      </top>
      <bottom style="thin">
        <color indexed="10"/>
      </bottom>
    </border>
    <border>
      <left style="thin">
        <color indexed="10"/>
      </left>
      <right style="hair">
        <color indexed="10"/>
      </right>
      <top>
        <color indexed="63"/>
      </top>
      <bottom style="thin">
        <color indexed="10"/>
      </bottom>
    </border>
    <border>
      <left>
        <color indexed="63"/>
      </left>
      <right>
        <color indexed="63"/>
      </right>
      <top style="hair">
        <color indexed="10"/>
      </top>
      <bottom style="thin">
        <color indexed="10"/>
      </bottom>
    </border>
    <border>
      <left style="thin">
        <color indexed="10"/>
      </left>
      <right>
        <color indexed="63"/>
      </right>
      <top style="hair">
        <color indexed="10"/>
      </top>
      <bottom style="thin">
        <color indexed="10"/>
      </bottom>
    </border>
    <border>
      <left>
        <color indexed="63"/>
      </left>
      <right style="medium">
        <color indexed="10"/>
      </right>
      <top style="hair">
        <color indexed="10"/>
      </top>
      <bottom style="thin">
        <color indexed="10"/>
      </bottom>
    </border>
    <border>
      <left style="medium">
        <color indexed="10"/>
      </left>
      <right>
        <color indexed="63"/>
      </right>
      <top>
        <color indexed="63"/>
      </top>
      <bottom style="medium">
        <color indexed="10"/>
      </bottom>
    </border>
    <border>
      <left>
        <color indexed="63"/>
      </left>
      <right style="medium">
        <color indexed="10"/>
      </right>
      <top style="hair">
        <color indexed="10"/>
      </top>
      <bottom>
        <color indexed="63"/>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thin">
        <color indexed="10"/>
      </left>
      <right style="medium">
        <color indexed="10"/>
      </right>
      <top>
        <color indexed="63"/>
      </top>
      <bottom style="thin">
        <color indexed="10"/>
      </bottom>
    </border>
    <border>
      <left style="medium">
        <color indexed="10"/>
      </left>
      <right style="thin">
        <color indexed="10"/>
      </right>
      <top style="thin">
        <color indexed="10"/>
      </top>
      <bottom style="double">
        <color indexed="10"/>
      </bottom>
    </border>
    <border>
      <left style="thin">
        <color indexed="10"/>
      </left>
      <right style="thin">
        <color indexed="10"/>
      </right>
      <top style="thin">
        <color indexed="10"/>
      </top>
      <bottom style="double">
        <color indexed="10"/>
      </bottom>
    </border>
    <border>
      <left style="thin">
        <color indexed="10"/>
      </left>
      <right style="hair">
        <color indexed="10"/>
      </right>
      <top style="thin">
        <color indexed="10"/>
      </top>
      <bottom style="double">
        <color indexed="10"/>
      </bottom>
    </border>
    <border>
      <left>
        <color indexed="63"/>
      </left>
      <right style="medium">
        <color indexed="10"/>
      </right>
      <top>
        <color indexed="63"/>
      </top>
      <bottom style="double">
        <color indexed="10"/>
      </bottom>
    </border>
    <border>
      <left style="thin">
        <color indexed="10"/>
      </left>
      <right style="thin">
        <color indexed="10"/>
      </right>
      <top style="double">
        <color indexed="10"/>
      </top>
      <bottom style="double">
        <color indexed="10"/>
      </bottom>
    </border>
    <border>
      <left style="thin">
        <color indexed="10"/>
      </left>
      <right style="thin">
        <color indexed="10"/>
      </right>
      <top style="double">
        <color indexed="10"/>
      </top>
      <bottom style="thin">
        <color indexed="10"/>
      </bottom>
    </border>
    <border>
      <left style="medium">
        <color indexed="10"/>
      </left>
      <right style="thin">
        <color indexed="10"/>
      </right>
      <top style="medium">
        <color indexed="10"/>
      </top>
      <bottom style="medium">
        <color indexed="10"/>
      </bottom>
    </border>
    <border>
      <left style="medium">
        <color indexed="10"/>
      </left>
      <right>
        <color indexed="63"/>
      </right>
      <top style="medium">
        <color indexed="10"/>
      </top>
      <bottom style="medium">
        <color indexed="10"/>
      </bottom>
    </border>
    <border>
      <left style="thin">
        <color indexed="10"/>
      </left>
      <right style="thin">
        <color indexed="10"/>
      </right>
      <top style="medium">
        <color indexed="10"/>
      </top>
      <bottom style="medium">
        <color indexed="10"/>
      </bottom>
    </border>
    <border>
      <left style="medium">
        <color indexed="10"/>
      </left>
      <right style="thin">
        <color indexed="10"/>
      </right>
      <top style="medium">
        <color indexed="10"/>
      </top>
      <bottom style="thin">
        <color indexed="10"/>
      </bottom>
    </border>
    <border>
      <left style="thin">
        <color indexed="10"/>
      </left>
      <right style="thin">
        <color indexed="10"/>
      </right>
      <top style="medium">
        <color indexed="10"/>
      </top>
      <bottom style="thin">
        <color indexed="10"/>
      </bottom>
    </border>
    <border>
      <left style="thin">
        <color indexed="10"/>
      </left>
      <right style="thin">
        <color indexed="10"/>
      </right>
      <top style="medium">
        <color indexed="10"/>
      </top>
      <bottom>
        <color indexed="63"/>
      </bottom>
    </border>
    <border>
      <left style="thin">
        <color indexed="10"/>
      </left>
      <right style="medium">
        <color indexed="10"/>
      </right>
      <top style="medium">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medium">
        <color indexed="10"/>
      </right>
      <top style="thin">
        <color indexed="10"/>
      </top>
      <bottom style="thin">
        <color indexed="10"/>
      </bottom>
    </border>
    <border>
      <left style="medium">
        <color indexed="10"/>
      </left>
      <right style="thin">
        <color indexed="10"/>
      </right>
      <top style="medium">
        <color indexed="10"/>
      </top>
      <bottom>
        <color indexed="63"/>
      </bottom>
    </border>
    <border>
      <left>
        <color indexed="63"/>
      </left>
      <right style="medium">
        <color indexed="10"/>
      </right>
      <top style="thin">
        <color indexed="10"/>
      </top>
      <bottom style="thin">
        <color indexed="10"/>
      </bottom>
    </border>
    <border>
      <left style="medium">
        <color indexed="10"/>
      </left>
      <right style="medium">
        <color indexed="10"/>
      </right>
      <top style="medium">
        <color indexed="10"/>
      </top>
      <bottom style="hair">
        <color indexed="10"/>
      </bottom>
    </border>
    <border>
      <left style="medium">
        <color indexed="10"/>
      </left>
      <right style="thin">
        <color indexed="10"/>
      </right>
      <top style="thin">
        <color indexed="10"/>
      </top>
      <bottom style="medium">
        <color indexed="10"/>
      </bottom>
    </border>
    <border>
      <left style="thin">
        <color indexed="10"/>
      </left>
      <right>
        <color indexed="63"/>
      </right>
      <top style="thin">
        <color indexed="10"/>
      </top>
      <bottom style="medium">
        <color indexed="10"/>
      </bottom>
    </border>
    <border>
      <left style="thin">
        <color indexed="10"/>
      </left>
      <right style="thin">
        <color indexed="10"/>
      </right>
      <top style="medium">
        <color indexed="10"/>
      </top>
      <bottom style="hair">
        <color indexed="10"/>
      </bottom>
    </border>
    <border>
      <left style="thin">
        <color indexed="10"/>
      </left>
      <right style="thin">
        <color indexed="10"/>
      </right>
      <top style="hair">
        <color indexed="10"/>
      </top>
      <bottom style="medium">
        <color indexed="10"/>
      </bottom>
    </border>
    <border>
      <left style="medium">
        <color indexed="10"/>
      </left>
      <right style="thin">
        <color indexed="10"/>
      </right>
      <top>
        <color indexed="63"/>
      </top>
      <bottom style="medium">
        <color indexed="10"/>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0" fillId="0" borderId="0">
      <alignment/>
      <protection/>
    </xf>
    <xf numFmtId="0" fontId="6" fillId="7" borderId="1" applyNumberFormat="0" applyAlignment="0" applyProtection="0"/>
    <xf numFmtId="43" fontId="1" fillId="0" borderId="0" applyFill="0" applyBorder="0" applyAlignment="0" applyProtection="0"/>
    <xf numFmtId="41" fontId="1"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503">
    <xf numFmtId="0" fontId="0" fillId="0" borderId="0" xfId="0" applyAlignment="1">
      <alignment/>
    </xf>
    <xf numFmtId="4" fontId="0" fillId="0" borderId="0" xfId="0" applyNumberFormat="1" applyAlignment="1">
      <alignment/>
    </xf>
    <xf numFmtId="0" fontId="23" fillId="16" borderId="10" xfId="0" applyFont="1" applyFill="1" applyBorder="1" applyAlignment="1">
      <alignment horizontal="center" vertical="top" wrapText="1"/>
    </xf>
    <xf numFmtId="0" fontId="0" fillId="0" borderId="0" xfId="0" applyAlignment="1">
      <alignment vertical="top" wrapText="1"/>
    </xf>
    <xf numFmtId="0" fontId="24" fillId="7" borderId="11" xfId="0" applyFont="1" applyFill="1" applyBorder="1" applyAlignment="1">
      <alignment horizontal="left" vertical="center" wrapText="1"/>
    </xf>
    <xf numFmtId="4" fontId="25" fillId="0" borderId="12" xfId="0" applyNumberFormat="1" applyFont="1" applyBorder="1" applyAlignment="1">
      <alignment horizontal="right" vertical="center"/>
    </xf>
    <xf numFmtId="0" fontId="25" fillId="0" borderId="13" xfId="0" applyFont="1" applyBorder="1" applyAlignment="1">
      <alignment horizontal="left" vertical="center"/>
    </xf>
    <xf numFmtId="0" fontId="24" fillId="7" borderId="14" xfId="0" applyFont="1" applyFill="1" applyBorder="1" applyAlignment="1">
      <alignment horizontal="left" vertical="center" wrapText="1"/>
    </xf>
    <xf numFmtId="4" fontId="25" fillId="0" borderId="15" xfId="0" applyNumberFormat="1" applyFont="1" applyBorder="1" applyAlignment="1">
      <alignment horizontal="right" vertical="center"/>
    </xf>
    <xf numFmtId="0" fontId="27" fillId="24" borderId="16" xfId="0" applyFont="1" applyFill="1" applyBorder="1" applyAlignment="1">
      <alignment horizontal="right" vertical="center"/>
    </xf>
    <xf numFmtId="4" fontId="26" fillId="0" borderId="17" xfId="0" applyNumberFormat="1" applyFont="1" applyBorder="1" applyAlignment="1">
      <alignment horizontal="right" vertical="center"/>
    </xf>
    <xf numFmtId="0" fontId="26" fillId="0" borderId="18" xfId="0" applyFont="1" applyBorder="1" applyAlignment="1">
      <alignment horizontal="left" vertical="center"/>
    </xf>
    <xf numFmtId="4" fontId="25" fillId="0" borderId="19" xfId="0" applyNumberFormat="1" applyFont="1" applyBorder="1" applyAlignment="1">
      <alignment horizontal="right" vertical="center"/>
    </xf>
    <xf numFmtId="0" fontId="25" fillId="0" borderId="20" xfId="0" applyFont="1" applyBorder="1" applyAlignment="1">
      <alignment horizontal="left" vertical="center"/>
    </xf>
    <xf numFmtId="0" fontId="28" fillId="24" borderId="21" xfId="0" applyFont="1" applyFill="1" applyBorder="1" applyAlignment="1">
      <alignment horizontal="left" vertical="center" wrapText="1"/>
    </xf>
    <xf numFmtId="4" fontId="26" fillId="0" borderId="22" xfId="0" applyNumberFormat="1" applyFont="1" applyBorder="1" applyAlignment="1">
      <alignment vertical="center"/>
    </xf>
    <xf numFmtId="0" fontId="26" fillId="0" borderId="23" xfId="0" applyFont="1" applyBorder="1" applyAlignment="1">
      <alignment vertical="center"/>
    </xf>
    <xf numFmtId="4" fontId="26" fillId="0" borderId="24" xfId="0" applyNumberFormat="1" applyFont="1" applyBorder="1" applyAlignment="1">
      <alignment vertical="center"/>
    </xf>
    <xf numFmtId="0" fontId="26" fillId="0" borderId="25" xfId="0" applyFont="1" applyBorder="1" applyAlignment="1">
      <alignment vertical="center"/>
    </xf>
    <xf numFmtId="0" fontId="28" fillId="24" borderId="26" xfId="0" applyFont="1" applyFill="1" applyBorder="1" applyAlignment="1">
      <alignment horizontal="left" vertical="center" wrapText="1"/>
    </xf>
    <xf numFmtId="4" fontId="26" fillId="0" borderId="27" xfId="0" applyNumberFormat="1" applyFont="1" applyBorder="1" applyAlignment="1">
      <alignment vertical="center"/>
    </xf>
    <xf numFmtId="0" fontId="26" fillId="0" borderId="28" xfId="0" applyFont="1" applyBorder="1" applyAlignment="1">
      <alignment vertical="center"/>
    </xf>
    <xf numFmtId="4" fontId="26" fillId="0" borderId="29" xfId="0" applyNumberFormat="1" applyFont="1" applyBorder="1" applyAlignment="1">
      <alignment vertical="center"/>
    </xf>
    <xf numFmtId="0" fontId="26" fillId="0" borderId="30" xfId="0" applyFont="1" applyBorder="1" applyAlignment="1">
      <alignment vertical="center"/>
    </xf>
    <xf numFmtId="4" fontId="26" fillId="0" borderId="29" xfId="0" applyNumberFormat="1" applyFont="1" applyBorder="1" applyAlignment="1">
      <alignment horizontal="right" vertical="center"/>
    </xf>
    <xf numFmtId="4" fontId="25" fillId="0" borderId="31" xfId="0" applyNumberFormat="1" applyFont="1" applyBorder="1" applyAlignment="1">
      <alignment vertical="center"/>
    </xf>
    <xf numFmtId="0" fontId="27" fillId="24" borderId="32" xfId="0" applyFont="1" applyFill="1" applyBorder="1" applyAlignment="1">
      <alignment horizontal="right" vertical="center"/>
    </xf>
    <xf numFmtId="4" fontId="26" fillId="0" borderId="33" xfId="0" applyNumberFormat="1" applyFont="1" applyBorder="1" applyAlignment="1">
      <alignment horizontal="right" vertical="center"/>
    </xf>
    <xf numFmtId="0" fontId="26" fillId="0" borderId="34" xfId="0" applyFont="1" applyBorder="1" applyAlignment="1">
      <alignment vertical="center"/>
    </xf>
    <xf numFmtId="4" fontId="0" fillId="0" borderId="0" xfId="0" applyNumberFormat="1" applyBorder="1" applyAlignment="1">
      <alignment/>
    </xf>
    <xf numFmtId="0" fontId="28" fillId="24" borderId="35" xfId="0" applyFont="1" applyFill="1" applyBorder="1" applyAlignment="1">
      <alignment horizontal="right"/>
    </xf>
    <xf numFmtId="4" fontId="26" fillId="0" borderId="22" xfId="0" applyNumberFormat="1" applyFont="1" applyBorder="1" applyAlignment="1">
      <alignment horizontal="right" vertical="center"/>
    </xf>
    <xf numFmtId="0" fontId="26" fillId="0" borderId="23" xfId="0" applyFont="1" applyBorder="1" applyAlignment="1">
      <alignment horizontal="left"/>
    </xf>
    <xf numFmtId="4" fontId="0" fillId="0" borderId="24" xfId="0" applyNumberFormat="1" applyBorder="1" applyAlignment="1">
      <alignment/>
    </xf>
    <xf numFmtId="0" fontId="0" fillId="0" borderId="25" xfId="0" applyBorder="1" applyAlignment="1">
      <alignment/>
    </xf>
    <xf numFmtId="0" fontId="28" fillId="24" borderId="36" xfId="0" applyFont="1" applyFill="1" applyBorder="1" applyAlignment="1">
      <alignment horizontal="right"/>
    </xf>
    <xf numFmtId="4" fontId="26" fillId="0" borderId="27" xfId="0" applyNumberFormat="1" applyFont="1" applyBorder="1" applyAlignment="1">
      <alignment horizontal="right" vertical="center"/>
    </xf>
    <xf numFmtId="0" fontId="26" fillId="0" borderId="28" xfId="0" applyFont="1" applyBorder="1" applyAlignment="1">
      <alignment horizontal="left"/>
    </xf>
    <xf numFmtId="4" fontId="0" fillId="0" borderId="29" xfId="0" applyNumberFormat="1" applyBorder="1" applyAlignment="1">
      <alignment/>
    </xf>
    <xf numFmtId="0" fontId="0" fillId="0" borderId="30" xfId="0" applyBorder="1" applyAlignment="1">
      <alignment/>
    </xf>
    <xf numFmtId="0" fontId="28" fillId="24" borderId="37" xfId="0" applyFont="1" applyFill="1" applyBorder="1" applyAlignment="1">
      <alignment horizontal="right"/>
    </xf>
    <xf numFmtId="0" fontId="26" fillId="0" borderId="18" xfId="0" applyFont="1" applyBorder="1" applyAlignment="1">
      <alignment horizontal="left"/>
    </xf>
    <xf numFmtId="4" fontId="0" fillId="0" borderId="38" xfId="0" applyNumberFormat="1" applyBorder="1" applyAlignment="1">
      <alignment/>
    </xf>
    <xf numFmtId="0" fontId="0" fillId="0" borderId="39" xfId="0" applyBorder="1" applyAlignment="1">
      <alignment/>
    </xf>
    <xf numFmtId="0" fontId="28" fillId="24" borderId="40" xfId="0" applyFont="1" applyFill="1" applyBorder="1" applyAlignment="1">
      <alignment horizontal="right"/>
    </xf>
    <xf numFmtId="4" fontId="26" fillId="0" borderId="41" xfId="0" applyNumberFormat="1" applyFont="1" applyBorder="1" applyAlignment="1">
      <alignment horizontal="right" vertical="center"/>
    </xf>
    <xf numFmtId="0" fontId="26" fillId="0" borderId="42" xfId="0" applyFont="1" applyBorder="1" applyAlignment="1">
      <alignment horizontal="left"/>
    </xf>
    <xf numFmtId="4" fontId="29" fillId="7" borderId="43" xfId="0" applyNumberFormat="1" applyFont="1" applyFill="1" applyBorder="1" applyAlignment="1">
      <alignment horizontal="right" vertical="center"/>
    </xf>
    <xf numFmtId="4" fontId="29" fillId="7" borderId="44" xfId="0" applyNumberFormat="1" applyFont="1" applyFill="1" applyBorder="1" applyAlignment="1">
      <alignment horizontal="left" vertical="center"/>
    </xf>
    <xf numFmtId="0" fontId="0" fillId="0" borderId="0" xfId="0" applyNumberFormat="1" applyAlignment="1">
      <alignment/>
    </xf>
    <xf numFmtId="0" fontId="0" fillId="0" borderId="0" xfId="0" applyAlignment="1">
      <alignment/>
    </xf>
    <xf numFmtId="0" fontId="25" fillId="0" borderId="0" xfId="0" applyFont="1" applyAlignment="1">
      <alignment/>
    </xf>
    <xf numFmtId="0" fontId="25" fillId="0" borderId="0" xfId="0" applyFont="1" applyAlignment="1">
      <alignment horizontal="right"/>
    </xf>
    <xf numFmtId="4" fontId="30" fillId="0" borderId="0" xfId="0" applyNumberFormat="1" applyFont="1" applyAlignment="1">
      <alignment/>
    </xf>
    <xf numFmtId="2" fontId="0" fillId="0" borderId="0" xfId="0" applyNumberFormat="1" applyAlignment="1">
      <alignment/>
    </xf>
    <xf numFmtId="0" fontId="0" fillId="0" borderId="0" xfId="0" applyAlignment="1">
      <alignment horizontal="left"/>
    </xf>
    <xf numFmtId="0" fontId="31" fillId="0" borderId="0" xfId="0" applyFont="1" applyBorder="1" applyAlignment="1">
      <alignment horizontal="center"/>
    </xf>
    <xf numFmtId="0" fontId="32" fillId="0" borderId="0" xfId="0" applyFont="1" applyAlignment="1">
      <alignment/>
    </xf>
    <xf numFmtId="0" fontId="32" fillId="0" borderId="0" xfId="0" applyFont="1" applyAlignment="1">
      <alignment horizontal="left"/>
    </xf>
    <xf numFmtId="0" fontId="34" fillId="0" borderId="0" xfId="0" applyFont="1" applyBorder="1" applyAlignment="1">
      <alignment horizontal="center"/>
    </xf>
    <xf numFmtId="0" fontId="35" fillId="0" borderId="0" xfId="0" applyFont="1" applyBorder="1" applyAlignment="1">
      <alignment horizontal="center"/>
    </xf>
    <xf numFmtId="0" fontId="32" fillId="0" borderId="0" xfId="0" applyFont="1" applyBorder="1" applyAlignment="1">
      <alignment horizontal="center"/>
    </xf>
    <xf numFmtId="4" fontId="32" fillId="0" borderId="0" xfId="0" applyNumberFormat="1" applyFont="1" applyAlignment="1">
      <alignment/>
    </xf>
    <xf numFmtId="0" fontId="30" fillId="0" borderId="0" xfId="0" applyFont="1" applyAlignment="1">
      <alignment/>
    </xf>
    <xf numFmtId="4" fontId="36" fillId="16" borderId="45" xfId="0" applyNumberFormat="1" applyFont="1" applyFill="1" applyBorder="1" applyAlignment="1">
      <alignment vertical="center"/>
    </xf>
    <xf numFmtId="2" fontId="36" fillId="16" borderId="46" xfId="0" applyNumberFormat="1" applyFont="1" applyFill="1" applyBorder="1" applyAlignment="1">
      <alignment horizontal="left" vertical="center"/>
    </xf>
    <xf numFmtId="0" fontId="37" fillId="0" borderId="0" xfId="0" applyFont="1" applyBorder="1" applyAlignment="1">
      <alignment horizontal="center"/>
    </xf>
    <xf numFmtId="0" fontId="37" fillId="0" borderId="0" xfId="0" applyFont="1" applyAlignment="1">
      <alignment/>
    </xf>
    <xf numFmtId="0" fontId="37" fillId="0" borderId="0" xfId="0" applyFont="1" applyAlignment="1">
      <alignment horizontal="left"/>
    </xf>
    <xf numFmtId="0" fontId="38" fillId="0" borderId="0" xfId="0" applyFont="1" applyAlignment="1">
      <alignment/>
    </xf>
    <xf numFmtId="0" fontId="38" fillId="0" borderId="0" xfId="0" applyFont="1" applyAlignment="1">
      <alignment horizontal="left"/>
    </xf>
    <xf numFmtId="0" fontId="39" fillId="0" borderId="0" xfId="0" applyFont="1" applyAlignment="1">
      <alignment/>
    </xf>
    <xf numFmtId="0" fontId="43" fillId="7" borderId="47" xfId="0" applyFont="1" applyFill="1" applyBorder="1" applyAlignment="1">
      <alignment horizontal="center" vertical="center" wrapText="1"/>
    </xf>
    <xf numFmtId="0" fontId="31" fillId="24" borderId="48" xfId="0" applyFont="1" applyFill="1" applyBorder="1" applyAlignment="1">
      <alignment horizontal="center" vertical="center"/>
    </xf>
    <xf numFmtId="2" fontId="32" fillId="0" borderId="49" xfId="0" applyNumberFormat="1" applyFont="1" applyBorder="1" applyAlignment="1">
      <alignment horizontal="right"/>
    </xf>
    <xf numFmtId="1" fontId="38" fillId="24" borderId="50" xfId="0" applyNumberFormat="1" applyFont="1" applyFill="1" applyBorder="1" applyAlignment="1">
      <alignment horizontal="center" vertical="center"/>
    </xf>
    <xf numFmtId="4" fontId="38" fillId="6" borderId="51" xfId="0" applyNumberFormat="1" applyFont="1" applyFill="1" applyBorder="1" applyAlignment="1">
      <alignment horizontal="right" vertical="center"/>
    </xf>
    <xf numFmtId="164" fontId="38" fillId="6" borderId="52" xfId="0" applyNumberFormat="1" applyFont="1" applyFill="1" applyBorder="1" applyAlignment="1">
      <alignment horizontal="center" vertical="center"/>
    </xf>
    <xf numFmtId="4" fontId="38" fillId="24" borderId="51" xfId="0" applyNumberFormat="1" applyFont="1" applyFill="1" applyBorder="1" applyAlignment="1">
      <alignment horizontal="right" vertical="center"/>
    </xf>
    <xf numFmtId="164" fontId="38" fillId="24" borderId="52" xfId="0" applyNumberFormat="1" applyFont="1" applyFill="1" applyBorder="1" applyAlignment="1">
      <alignment horizontal="left" vertical="center"/>
    </xf>
    <xf numFmtId="4" fontId="38" fillId="24" borderId="51" xfId="0" applyNumberFormat="1" applyFont="1" applyFill="1" applyBorder="1" applyAlignment="1">
      <alignment horizontal="right"/>
    </xf>
    <xf numFmtId="0" fontId="38" fillId="24" borderId="53" xfId="0" applyFont="1" applyFill="1" applyBorder="1" applyAlignment="1">
      <alignment horizontal="left" vertical="center"/>
    </xf>
    <xf numFmtId="4" fontId="38" fillId="24" borderId="54" xfId="0" applyNumberFormat="1" applyFont="1" applyFill="1" applyBorder="1" applyAlignment="1">
      <alignment horizontal="right" vertical="center"/>
    </xf>
    <xf numFmtId="4" fontId="38" fillId="24" borderId="55" xfId="0" applyNumberFormat="1" applyFont="1" applyFill="1" applyBorder="1" applyAlignment="1">
      <alignment horizontal="right"/>
    </xf>
    <xf numFmtId="4" fontId="38" fillId="24" borderId="53" xfId="0" applyNumberFormat="1" applyFont="1" applyFill="1" applyBorder="1" applyAlignment="1">
      <alignment horizontal="right" vertical="center"/>
    </xf>
    <xf numFmtId="164" fontId="38" fillId="24" borderId="56" xfId="0" applyNumberFormat="1" applyFont="1" applyFill="1" applyBorder="1" applyAlignment="1">
      <alignment horizontal="left" vertical="center"/>
    </xf>
    <xf numFmtId="1" fontId="38" fillId="24" borderId="0" xfId="0" applyNumberFormat="1" applyFont="1" applyFill="1" applyBorder="1" applyAlignment="1">
      <alignment horizontal="center" vertical="center"/>
    </xf>
    <xf numFmtId="4" fontId="38" fillId="6" borderId="17" xfId="0" applyNumberFormat="1" applyFont="1" applyFill="1" applyBorder="1" applyAlignment="1">
      <alignment horizontal="right" vertical="center"/>
    </xf>
    <xf numFmtId="164" fontId="38" fillId="6" borderId="18" xfId="0" applyNumberFormat="1" applyFont="1" applyFill="1" applyBorder="1" applyAlignment="1">
      <alignment horizontal="center" vertical="center"/>
    </xf>
    <xf numFmtId="164" fontId="38" fillId="24" borderId="18" xfId="0" applyNumberFormat="1" applyFont="1" applyFill="1" applyBorder="1" applyAlignment="1">
      <alignment horizontal="left" vertical="center"/>
    </xf>
    <xf numFmtId="4" fontId="38" fillId="24" borderId="17" xfId="0" applyNumberFormat="1" applyFont="1" applyFill="1" applyBorder="1" applyAlignment="1">
      <alignment horizontal="right"/>
    </xf>
    <xf numFmtId="0" fontId="38" fillId="24" borderId="57" xfId="0" applyFont="1" applyFill="1" applyBorder="1" applyAlignment="1">
      <alignment horizontal="left" vertical="center"/>
    </xf>
    <xf numFmtId="4" fontId="38" fillId="24" borderId="58" xfId="0" applyNumberFormat="1" applyFont="1" applyFill="1" applyBorder="1" applyAlignment="1">
      <alignment horizontal="right" vertical="center"/>
    </xf>
    <xf numFmtId="4" fontId="38" fillId="24" borderId="19" xfId="0" applyNumberFormat="1" applyFont="1" applyFill="1" applyBorder="1" applyAlignment="1">
      <alignment horizontal="right"/>
    </xf>
    <xf numFmtId="4" fontId="38" fillId="24" borderId="59" xfId="0" applyNumberFormat="1" applyFont="1" applyFill="1" applyBorder="1" applyAlignment="1">
      <alignment horizontal="right" vertical="center"/>
    </xf>
    <xf numFmtId="164" fontId="38" fillId="24" borderId="60" xfId="0" applyNumberFormat="1" applyFont="1" applyFill="1" applyBorder="1" applyAlignment="1">
      <alignment horizontal="left" vertical="center"/>
    </xf>
    <xf numFmtId="1" fontId="32" fillId="0" borderId="61" xfId="0" applyNumberFormat="1" applyFont="1" applyBorder="1" applyAlignment="1">
      <alignment horizontal="center" vertical="center"/>
    </xf>
    <xf numFmtId="0" fontId="38" fillId="24" borderId="62" xfId="0" applyFont="1" applyFill="1" applyBorder="1" applyAlignment="1">
      <alignment horizontal="center" vertical="center"/>
    </xf>
    <xf numFmtId="4" fontId="38" fillId="6" borderId="63" xfId="0" applyNumberFormat="1" applyFont="1" applyFill="1" applyBorder="1" applyAlignment="1">
      <alignment horizontal="right" vertical="center"/>
    </xf>
    <xf numFmtId="164" fontId="38" fillId="6" borderId="64" xfId="0" applyNumberFormat="1" applyFont="1" applyFill="1" applyBorder="1" applyAlignment="1">
      <alignment horizontal="center" vertical="center"/>
    </xf>
    <xf numFmtId="4" fontId="38" fillId="24" borderId="63" xfId="0" applyNumberFormat="1" applyFont="1" applyFill="1" applyBorder="1" applyAlignment="1">
      <alignment horizontal="right" vertical="center"/>
    </xf>
    <xf numFmtId="164" fontId="38" fillId="24" borderId="64" xfId="0" applyNumberFormat="1" applyFont="1" applyFill="1" applyBorder="1" applyAlignment="1">
      <alignment horizontal="left" vertical="center"/>
    </xf>
    <xf numFmtId="4" fontId="38" fillId="24" borderId="65" xfId="0" applyNumberFormat="1" applyFont="1" applyFill="1" applyBorder="1" applyAlignment="1">
      <alignment horizontal="right"/>
    </xf>
    <xf numFmtId="0" fontId="38" fillId="24" borderId="66" xfId="0" applyFont="1" applyFill="1" applyBorder="1" applyAlignment="1">
      <alignment horizontal="left" vertical="center"/>
    </xf>
    <xf numFmtId="164" fontId="38" fillId="24" borderId="67" xfId="0" applyNumberFormat="1" applyFont="1" applyFill="1" applyBorder="1" applyAlignment="1">
      <alignment horizontal="left" vertical="center"/>
    </xf>
    <xf numFmtId="4" fontId="38" fillId="24" borderId="68" xfId="0" applyNumberFormat="1" applyFont="1" applyFill="1" applyBorder="1" applyAlignment="1">
      <alignment horizontal="right"/>
    </xf>
    <xf numFmtId="164" fontId="38" fillId="24" borderId="69" xfId="0" applyNumberFormat="1" applyFont="1" applyFill="1" applyBorder="1" applyAlignment="1">
      <alignment horizontal="left" vertical="center"/>
    </xf>
    <xf numFmtId="0" fontId="0" fillId="0" borderId="0" xfId="0" applyBorder="1" applyAlignment="1">
      <alignment/>
    </xf>
    <xf numFmtId="0" fontId="31" fillId="24" borderId="70" xfId="0" applyFont="1" applyFill="1" applyBorder="1" applyAlignment="1">
      <alignment horizontal="center" vertical="center"/>
    </xf>
    <xf numFmtId="0" fontId="38" fillId="24" borderId="71" xfId="0" applyFont="1" applyFill="1" applyBorder="1" applyAlignment="1">
      <alignment horizontal="center"/>
    </xf>
    <xf numFmtId="0" fontId="38" fillId="24" borderId="72" xfId="0" applyFont="1" applyFill="1" applyBorder="1" applyAlignment="1">
      <alignment/>
    </xf>
    <xf numFmtId="4" fontId="38" fillId="6" borderId="51" xfId="0" applyNumberFormat="1" applyFont="1" applyFill="1" applyBorder="1" applyAlignment="1">
      <alignment horizontal="right"/>
    </xf>
    <xf numFmtId="164" fontId="38" fillId="24" borderId="52" xfId="0" applyNumberFormat="1" applyFont="1" applyFill="1" applyBorder="1" applyAlignment="1">
      <alignment horizontal="left"/>
    </xf>
    <xf numFmtId="4" fontId="38" fillId="24" borderId="22" xfId="0" applyNumberFormat="1" applyFont="1" applyFill="1" applyBorder="1" applyAlignment="1">
      <alignment horizontal="right"/>
    </xf>
    <xf numFmtId="0" fontId="38" fillId="24" borderId="58" xfId="0" applyFont="1" applyFill="1" applyBorder="1" applyAlignment="1">
      <alignment horizontal="left" vertical="center"/>
    </xf>
    <xf numFmtId="164" fontId="38" fillId="24" borderId="23" xfId="0" applyNumberFormat="1" applyFont="1" applyFill="1" applyBorder="1" applyAlignment="1">
      <alignment horizontal="left" vertical="center"/>
    </xf>
    <xf numFmtId="4" fontId="38" fillId="24" borderId="24" xfId="0" applyNumberFormat="1" applyFont="1" applyFill="1" applyBorder="1" applyAlignment="1">
      <alignment horizontal="right"/>
    </xf>
    <xf numFmtId="164" fontId="38" fillId="24" borderId="25" xfId="0" applyNumberFormat="1" applyFont="1" applyFill="1" applyBorder="1" applyAlignment="1">
      <alignment horizontal="left" vertical="center"/>
    </xf>
    <xf numFmtId="1" fontId="32" fillId="0" borderId="73" xfId="0" applyNumberFormat="1" applyFont="1" applyBorder="1" applyAlignment="1">
      <alignment horizontal="center"/>
    </xf>
    <xf numFmtId="0" fontId="38" fillId="24" borderId="74" xfId="0" applyFont="1" applyFill="1" applyBorder="1" applyAlignment="1">
      <alignment horizontal="center"/>
    </xf>
    <xf numFmtId="0" fontId="38" fillId="24" borderId="75" xfId="0" applyFont="1" applyFill="1" applyBorder="1" applyAlignment="1">
      <alignment/>
    </xf>
    <xf numFmtId="4" fontId="38" fillId="6" borderId="22" xfId="0" applyNumberFormat="1" applyFont="1" applyFill="1" applyBorder="1" applyAlignment="1">
      <alignment horizontal="right"/>
    </xf>
    <xf numFmtId="164" fontId="38" fillId="6" borderId="28" xfId="0" applyNumberFormat="1" applyFont="1" applyFill="1" applyBorder="1" applyAlignment="1">
      <alignment horizontal="center" vertical="center"/>
    </xf>
    <xf numFmtId="164" fontId="38" fillId="24" borderId="28" xfId="0" applyNumberFormat="1" applyFont="1" applyFill="1" applyBorder="1" applyAlignment="1">
      <alignment horizontal="left"/>
    </xf>
    <xf numFmtId="0" fontId="38" fillId="24" borderId="76" xfId="0" applyFont="1" applyFill="1" applyBorder="1" applyAlignment="1">
      <alignment horizontal="left" vertical="center"/>
    </xf>
    <xf numFmtId="4" fontId="38" fillId="24" borderId="76" xfId="0" applyNumberFormat="1" applyFont="1" applyFill="1" applyBorder="1" applyAlignment="1">
      <alignment horizontal="right" vertical="center"/>
    </xf>
    <xf numFmtId="164" fontId="38" fillId="24" borderId="28" xfId="0" applyNumberFormat="1" applyFont="1" applyFill="1" applyBorder="1" applyAlignment="1">
      <alignment horizontal="left" vertical="center"/>
    </xf>
    <xf numFmtId="164" fontId="38" fillId="24" borderId="30" xfId="0" applyNumberFormat="1" applyFont="1" applyFill="1" applyBorder="1" applyAlignment="1">
      <alignment horizontal="left" vertical="center"/>
    </xf>
    <xf numFmtId="1" fontId="32" fillId="0" borderId="77" xfId="0" applyNumberFormat="1" applyFont="1" applyBorder="1" applyAlignment="1">
      <alignment horizontal="center"/>
    </xf>
    <xf numFmtId="0" fontId="38" fillId="24" borderId="78" xfId="0" applyFont="1" applyFill="1" applyBorder="1" applyAlignment="1">
      <alignment horizontal="center"/>
    </xf>
    <xf numFmtId="0" fontId="38" fillId="24" borderId="79" xfId="0" applyFont="1" applyFill="1" applyBorder="1" applyAlignment="1">
      <alignment/>
    </xf>
    <xf numFmtId="4" fontId="38" fillId="6" borderId="80" xfId="0" applyNumberFormat="1" applyFont="1" applyFill="1" applyBorder="1" applyAlignment="1">
      <alignment horizontal="right"/>
    </xf>
    <xf numFmtId="164" fontId="38" fillId="6" borderId="81" xfId="0" applyNumberFormat="1" applyFont="1" applyFill="1" applyBorder="1" applyAlignment="1">
      <alignment horizontal="center" vertical="center"/>
    </xf>
    <xf numFmtId="4" fontId="38" fillId="24" borderId="82" xfId="0" applyNumberFormat="1" applyFont="1" applyFill="1" applyBorder="1" applyAlignment="1">
      <alignment horizontal="right"/>
    </xf>
    <xf numFmtId="164" fontId="38" fillId="24" borderId="81" xfId="0" applyNumberFormat="1" applyFont="1" applyFill="1" applyBorder="1" applyAlignment="1">
      <alignment horizontal="left"/>
    </xf>
    <xf numFmtId="4" fontId="38" fillId="24" borderId="80" xfId="0" applyNumberFormat="1" applyFont="1" applyFill="1" applyBorder="1" applyAlignment="1">
      <alignment horizontal="right"/>
    </xf>
    <xf numFmtId="0" fontId="47" fillId="7" borderId="83" xfId="0" applyFont="1" applyFill="1" applyBorder="1" applyAlignment="1">
      <alignment horizontal="right"/>
    </xf>
    <xf numFmtId="4" fontId="47" fillId="7" borderId="43" xfId="0" applyNumberFormat="1" applyFont="1" applyFill="1" applyBorder="1" applyAlignment="1">
      <alignment/>
    </xf>
    <xf numFmtId="164" fontId="47" fillId="7" borderId="84" xfId="0" applyNumberFormat="1" applyFont="1" applyFill="1" applyBorder="1" applyAlignment="1">
      <alignment horizontal="left"/>
    </xf>
    <xf numFmtId="4" fontId="47" fillId="7" borderId="45" xfId="0" applyNumberFormat="1" applyFont="1" applyFill="1" applyBorder="1" applyAlignment="1">
      <alignment/>
    </xf>
    <xf numFmtId="3" fontId="47" fillId="7" borderId="85" xfId="0" applyNumberFormat="1" applyFont="1" applyFill="1" applyBorder="1" applyAlignment="1">
      <alignment horizontal="left"/>
    </xf>
    <xf numFmtId="4" fontId="47" fillId="7" borderId="86" xfId="0" applyNumberFormat="1" applyFont="1" applyFill="1" applyBorder="1" applyAlignment="1">
      <alignment horizontal="right"/>
    </xf>
    <xf numFmtId="164" fontId="47" fillId="7" borderId="87" xfId="0" applyNumberFormat="1" applyFont="1" applyFill="1" applyBorder="1" applyAlignment="1">
      <alignment horizontal="left"/>
    </xf>
    <xf numFmtId="4" fontId="47" fillId="7" borderId="88" xfId="0" applyNumberFormat="1" applyFont="1" applyFill="1" applyBorder="1" applyAlignment="1">
      <alignment/>
    </xf>
    <xf numFmtId="164" fontId="47" fillId="7" borderId="46" xfId="0" applyNumberFormat="1" applyFont="1" applyFill="1" applyBorder="1" applyAlignment="1">
      <alignment horizontal="left"/>
    </xf>
    <xf numFmtId="0" fontId="48" fillId="0" borderId="0" xfId="0" applyFont="1" applyAlignment="1">
      <alignment/>
    </xf>
    <xf numFmtId="0" fontId="48" fillId="0" borderId="0" xfId="0" applyFont="1" applyBorder="1" applyAlignment="1">
      <alignment/>
    </xf>
    <xf numFmtId="0" fontId="49" fillId="24" borderId="0" xfId="0" applyFont="1" applyFill="1" applyBorder="1" applyAlignment="1">
      <alignment/>
    </xf>
    <xf numFmtId="0" fontId="49" fillId="24" borderId="89" xfId="0" applyFont="1" applyFill="1" applyBorder="1" applyAlignment="1">
      <alignment/>
    </xf>
    <xf numFmtId="0" fontId="32" fillId="0" borderId="90" xfId="0" applyFont="1" applyBorder="1" applyAlignment="1">
      <alignment horizontal="center"/>
    </xf>
    <xf numFmtId="0" fontId="38" fillId="0" borderId="0" xfId="0" applyFont="1" applyBorder="1" applyAlignment="1">
      <alignment/>
    </xf>
    <xf numFmtId="0" fontId="38" fillId="0" borderId="91" xfId="0" applyFont="1" applyBorder="1" applyAlignment="1">
      <alignment/>
    </xf>
    <xf numFmtId="0" fontId="38" fillId="0" borderId="0" xfId="0" applyFont="1" applyBorder="1" applyAlignment="1">
      <alignment vertical="top"/>
    </xf>
    <xf numFmtId="2" fontId="38" fillId="0" borderId="0" xfId="0" applyNumberFormat="1" applyFont="1" applyBorder="1" applyAlignment="1">
      <alignment vertical="top"/>
    </xf>
    <xf numFmtId="0" fontId="38" fillId="0" borderId="92" xfId="0" applyFont="1" applyBorder="1" applyAlignment="1">
      <alignment vertical="top"/>
    </xf>
    <xf numFmtId="0" fontId="38" fillId="0" borderId="93" xfId="0" applyFont="1" applyBorder="1" applyAlignment="1">
      <alignment vertical="top"/>
    </xf>
    <xf numFmtId="0" fontId="38" fillId="0" borderId="20" xfId="0" applyFont="1" applyBorder="1" applyAlignment="1">
      <alignment vertical="top"/>
    </xf>
    <xf numFmtId="0" fontId="32" fillId="0" borderId="0" xfId="0" applyFont="1" applyBorder="1" applyAlignment="1">
      <alignment/>
    </xf>
    <xf numFmtId="2" fontId="38" fillId="0" borderId="0" xfId="0" applyNumberFormat="1" applyFont="1" applyBorder="1" applyAlignment="1">
      <alignment/>
    </xf>
    <xf numFmtId="0" fontId="38" fillId="0" borderId="0" xfId="0" applyFont="1" applyBorder="1" applyAlignment="1">
      <alignment horizontal="left"/>
    </xf>
    <xf numFmtId="0" fontId="39" fillId="0" borderId="0" xfId="0" applyFont="1" applyBorder="1" applyAlignment="1">
      <alignment/>
    </xf>
    <xf numFmtId="2" fontId="38" fillId="0" borderId="0" xfId="0" applyNumberFormat="1" applyFont="1" applyAlignment="1">
      <alignment/>
    </xf>
    <xf numFmtId="0" fontId="19" fillId="0" borderId="0" xfId="0" applyFont="1" applyBorder="1" applyAlignment="1">
      <alignment horizontal="center"/>
    </xf>
    <xf numFmtId="0" fontId="21" fillId="0" borderId="0" xfId="0" applyFont="1" applyBorder="1" applyAlignment="1">
      <alignment horizontal="center"/>
    </xf>
    <xf numFmtId="2" fontId="24" fillId="16" borderId="43" xfId="0" applyNumberFormat="1" applyFont="1" applyFill="1" applyBorder="1" applyAlignment="1">
      <alignment vertical="center" wrapText="1"/>
    </xf>
    <xf numFmtId="2" fontId="24" fillId="16" borderId="46" xfId="0" applyNumberFormat="1" applyFont="1" applyFill="1" applyBorder="1" applyAlignment="1">
      <alignment vertical="center" wrapText="1"/>
    </xf>
    <xf numFmtId="0" fontId="0" fillId="0" borderId="0" xfId="0" applyAlignment="1">
      <alignment wrapText="1"/>
    </xf>
    <xf numFmtId="0" fontId="0" fillId="0" borderId="0" xfId="0" applyBorder="1" applyAlignment="1">
      <alignment horizontal="center" wrapText="1"/>
    </xf>
    <xf numFmtId="0" fontId="39" fillId="24" borderId="94" xfId="0" applyFont="1" applyFill="1" applyBorder="1" applyAlignment="1">
      <alignment horizontal="center"/>
    </xf>
    <xf numFmtId="164" fontId="39" fillId="6" borderId="52" xfId="0" applyNumberFormat="1" applyFont="1" applyFill="1" applyBorder="1" applyAlignment="1">
      <alignment horizontal="center" vertical="center"/>
    </xf>
    <xf numFmtId="0" fontId="39" fillId="24" borderId="95" xfId="0" applyFont="1" applyFill="1" applyBorder="1" applyAlignment="1">
      <alignment horizontal="center"/>
    </xf>
    <xf numFmtId="0" fontId="39" fillId="24" borderId="96" xfId="0" applyFont="1" applyFill="1" applyBorder="1" applyAlignment="1">
      <alignment horizontal="center"/>
    </xf>
    <xf numFmtId="2" fontId="39" fillId="24" borderId="97" xfId="0" applyNumberFormat="1" applyFont="1" applyFill="1" applyBorder="1" applyAlignment="1">
      <alignment horizontal="right" vertical="center"/>
    </xf>
    <xf numFmtId="0" fontId="39" fillId="24" borderId="81" xfId="0" applyFont="1" applyFill="1" applyBorder="1" applyAlignment="1">
      <alignment horizontal="center" vertical="center"/>
    </xf>
    <xf numFmtId="4" fontId="39" fillId="6" borderId="97" xfId="0" applyNumberFormat="1" applyFont="1" applyFill="1" applyBorder="1" applyAlignment="1">
      <alignment horizontal="right" vertical="center"/>
    </xf>
    <xf numFmtId="164" fontId="39" fillId="6" borderId="81" xfId="0" applyNumberFormat="1" applyFont="1" applyFill="1" applyBorder="1" applyAlignment="1">
      <alignment horizontal="center" vertical="center"/>
    </xf>
    <xf numFmtId="164" fontId="39" fillId="24" borderId="98" xfId="0" applyNumberFormat="1" applyFont="1" applyFill="1" applyBorder="1" applyAlignment="1">
      <alignment horizontal="left" vertical="center"/>
    </xf>
    <xf numFmtId="0" fontId="0" fillId="0" borderId="16" xfId="0" applyBorder="1" applyAlignment="1">
      <alignment/>
    </xf>
    <xf numFmtId="0" fontId="39" fillId="24" borderId="71" xfId="0" applyFont="1" applyFill="1" applyBorder="1" applyAlignment="1">
      <alignment horizontal="center"/>
    </xf>
    <xf numFmtId="2" fontId="39" fillId="24" borderId="55" xfId="0" applyNumberFormat="1" applyFont="1" applyFill="1" applyBorder="1" applyAlignment="1">
      <alignment/>
    </xf>
    <xf numFmtId="0" fontId="39" fillId="24" borderId="72" xfId="0" applyFont="1" applyFill="1" applyBorder="1" applyAlignment="1">
      <alignment/>
    </xf>
    <xf numFmtId="4" fontId="39" fillId="6" borderId="51" xfId="0" applyNumberFormat="1" applyFont="1" applyFill="1" applyBorder="1" applyAlignment="1">
      <alignment horizontal="right" vertical="center" wrapText="1"/>
    </xf>
    <xf numFmtId="2" fontId="39" fillId="24" borderId="51" xfId="0" applyNumberFormat="1" applyFont="1" applyFill="1" applyBorder="1" applyAlignment="1">
      <alignment/>
    </xf>
    <xf numFmtId="164" fontId="39" fillId="24" borderId="56" xfId="0" applyNumberFormat="1" applyFont="1" applyFill="1" applyBorder="1" applyAlignment="1">
      <alignment/>
    </xf>
    <xf numFmtId="0" fontId="0" fillId="0" borderId="26" xfId="0" applyBorder="1" applyAlignment="1">
      <alignment/>
    </xf>
    <xf numFmtId="0" fontId="39" fillId="24" borderId="74" xfId="0" applyFont="1" applyFill="1" applyBorder="1" applyAlignment="1">
      <alignment horizontal="center"/>
    </xf>
    <xf numFmtId="2" fontId="39" fillId="24" borderId="24" xfId="0" applyNumberFormat="1" applyFont="1" applyFill="1" applyBorder="1" applyAlignment="1">
      <alignment/>
    </xf>
    <xf numFmtId="0" fontId="39" fillId="24" borderId="75" xfId="0" applyFont="1" applyFill="1" applyBorder="1" applyAlignment="1">
      <alignment/>
    </xf>
    <xf numFmtId="4" fontId="39" fillId="6" borderId="27" xfId="0" applyNumberFormat="1" applyFont="1" applyFill="1" applyBorder="1" applyAlignment="1">
      <alignment horizontal="right" vertical="center"/>
    </xf>
    <xf numFmtId="164" fontId="39" fillId="6" borderId="28" xfId="0" applyNumberFormat="1" applyFont="1" applyFill="1" applyBorder="1" applyAlignment="1">
      <alignment horizontal="center" vertical="center"/>
    </xf>
    <xf numFmtId="2" fontId="39" fillId="24" borderId="27" xfId="0" applyNumberFormat="1" applyFont="1" applyFill="1" applyBorder="1" applyAlignment="1">
      <alignment/>
    </xf>
    <xf numFmtId="164" fontId="39" fillId="24" borderId="30" xfId="0" applyNumberFormat="1" applyFont="1" applyFill="1" applyBorder="1" applyAlignment="1">
      <alignment/>
    </xf>
    <xf numFmtId="0" fontId="0" fillId="0" borderId="11" xfId="0" applyBorder="1" applyAlignment="1">
      <alignment/>
    </xf>
    <xf numFmtId="0" fontId="39" fillId="24" borderId="95" xfId="0" applyFont="1" applyFill="1" applyBorder="1" applyAlignment="1">
      <alignment horizontal="center" vertical="center"/>
    </xf>
    <xf numFmtId="2" fontId="39" fillId="24" borderId="19" xfId="0" applyNumberFormat="1" applyFont="1" applyFill="1" applyBorder="1" applyAlignment="1">
      <alignment horizontal="right" vertical="center"/>
    </xf>
    <xf numFmtId="0" fontId="39" fillId="24" borderId="99" xfId="0" applyFont="1" applyFill="1" applyBorder="1" applyAlignment="1">
      <alignment horizontal="left" vertical="center"/>
    </xf>
    <xf numFmtId="4" fontId="39" fillId="6" borderId="17" xfId="0" applyNumberFormat="1" applyFont="1" applyFill="1" applyBorder="1" applyAlignment="1">
      <alignment horizontal="right" vertical="center"/>
    </xf>
    <xf numFmtId="164" fontId="39" fillId="6" borderId="18" xfId="0" applyNumberFormat="1" applyFont="1" applyFill="1" applyBorder="1" applyAlignment="1">
      <alignment horizontal="center" vertical="center"/>
    </xf>
    <xf numFmtId="2" fontId="39" fillId="24" borderId="17" xfId="0" applyNumberFormat="1" applyFont="1" applyFill="1" applyBorder="1" applyAlignment="1">
      <alignment vertical="center"/>
    </xf>
    <xf numFmtId="164" fontId="39" fillId="24" borderId="60" xfId="0" applyNumberFormat="1" applyFont="1" applyFill="1" applyBorder="1" applyAlignment="1">
      <alignment vertical="center"/>
    </xf>
    <xf numFmtId="0" fontId="23" fillId="7" borderId="100" xfId="0" applyFont="1" applyFill="1" applyBorder="1" applyAlignment="1">
      <alignment/>
    </xf>
    <xf numFmtId="3" fontId="23" fillId="7" borderId="85" xfId="0" applyNumberFormat="1" applyFont="1" applyFill="1" applyBorder="1" applyAlignment="1">
      <alignment horizontal="right"/>
    </xf>
    <xf numFmtId="164" fontId="23" fillId="7" borderId="101" xfId="0" applyNumberFormat="1" applyFont="1" applyFill="1" applyBorder="1" applyAlignment="1">
      <alignment horizontal="left"/>
    </xf>
    <xf numFmtId="0" fontId="26" fillId="0" borderId="0" xfId="0" applyFont="1" applyAlignment="1">
      <alignment/>
    </xf>
    <xf numFmtId="0" fontId="23" fillId="24" borderId="0" xfId="0" applyFont="1" applyFill="1" applyBorder="1" applyAlignment="1">
      <alignment/>
    </xf>
    <xf numFmtId="0" fontId="23" fillId="24" borderId="0" xfId="0" applyFont="1" applyFill="1" applyBorder="1" applyAlignment="1">
      <alignment horizontal="right"/>
    </xf>
    <xf numFmtId="164" fontId="26" fillId="24" borderId="0" xfId="0" applyNumberFormat="1" applyFont="1" applyFill="1" applyBorder="1" applyAlignment="1">
      <alignment horizontal="center"/>
    </xf>
    <xf numFmtId="3" fontId="23" fillId="24" borderId="0" xfId="0" applyNumberFormat="1" applyFont="1" applyFill="1" applyBorder="1" applyAlignment="1">
      <alignment horizontal="right"/>
    </xf>
    <xf numFmtId="164" fontId="23" fillId="24" borderId="0" xfId="0" applyNumberFormat="1" applyFont="1" applyFill="1" applyBorder="1" applyAlignment="1">
      <alignment horizontal="left"/>
    </xf>
    <xf numFmtId="0" fontId="26" fillId="24" borderId="0" xfId="0" applyFont="1" applyFill="1" applyBorder="1" applyAlignment="1">
      <alignment/>
    </xf>
    <xf numFmtId="0" fontId="0" fillId="24" borderId="0" xfId="0" applyFill="1" applyAlignment="1">
      <alignment/>
    </xf>
    <xf numFmtId="0" fontId="0" fillId="24" borderId="0" xfId="0" applyFont="1" applyFill="1" applyAlignment="1">
      <alignment/>
    </xf>
    <xf numFmtId="0" fontId="0" fillId="0" borderId="0" xfId="0" applyFont="1" applyAlignment="1">
      <alignment/>
    </xf>
    <xf numFmtId="2" fontId="24" fillId="16" borderId="45" xfId="0" applyNumberFormat="1" applyFont="1" applyFill="1" applyBorder="1" applyAlignment="1">
      <alignment vertical="center"/>
    </xf>
    <xf numFmtId="2" fontId="24" fillId="16" borderId="46" xfId="0" applyNumberFormat="1" applyFont="1" applyFill="1" applyBorder="1" applyAlignment="1">
      <alignment vertical="center"/>
    </xf>
    <xf numFmtId="0" fontId="39" fillId="7" borderId="0" xfId="0" applyFont="1" applyFill="1" applyAlignment="1">
      <alignment/>
    </xf>
    <xf numFmtId="0" fontId="51" fillId="0" borderId="21" xfId="0" applyFont="1" applyBorder="1" applyAlignment="1">
      <alignment/>
    </xf>
    <xf numFmtId="0" fontId="39" fillId="0" borderId="18" xfId="0" applyFont="1" applyBorder="1" applyAlignment="1">
      <alignment horizontal="left" vertical="center"/>
    </xf>
    <xf numFmtId="2" fontId="39" fillId="0" borderId="102" xfId="0" applyNumberFormat="1" applyFont="1" applyBorder="1" applyAlignment="1">
      <alignment/>
    </xf>
    <xf numFmtId="0" fontId="39" fillId="0" borderId="103" xfId="0" applyFont="1" applyBorder="1" applyAlignment="1">
      <alignment/>
    </xf>
    <xf numFmtId="2" fontId="39" fillId="6" borderId="22" xfId="0" applyNumberFormat="1" applyFont="1" applyFill="1" applyBorder="1" applyAlignment="1">
      <alignment horizontal="right" vertical="center" wrapText="1"/>
    </xf>
    <xf numFmtId="3" fontId="39" fillId="6" borderId="23" xfId="0" applyNumberFormat="1" applyFont="1" applyFill="1" applyBorder="1" applyAlignment="1">
      <alignment horizontal="center" vertical="center" wrapText="1"/>
    </xf>
    <xf numFmtId="0" fontId="0" fillId="24" borderId="104" xfId="0" applyFont="1" applyFill="1" applyBorder="1" applyAlignment="1">
      <alignment/>
    </xf>
    <xf numFmtId="0" fontId="39" fillId="0" borderId="28" xfId="0" applyFont="1" applyBorder="1" applyAlignment="1">
      <alignment horizontal="left" vertical="center"/>
    </xf>
    <xf numFmtId="2" fontId="39" fillId="0" borderId="22" xfId="0" applyNumberFormat="1" applyFont="1" applyBorder="1" applyAlignment="1">
      <alignment/>
    </xf>
    <xf numFmtId="0" fontId="51" fillId="0" borderId="26" xfId="0" applyFont="1" applyBorder="1" applyAlignment="1">
      <alignment/>
    </xf>
    <xf numFmtId="2" fontId="39" fillId="24" borderId="41" xfId="0" applyNumberFormat="1" applyFont="1" applyFill="1" applyBorder="1" applyAlignment="1">
      <alignment/>
    </xf>
    <xf numFmtId="0" fontId="39" fillId="24" borderId="28" xfId="0" applyFont="1" applyFill="1" applyBorder="1" applyAlignment="1">
      <alignment/>
    </xf>
    <xf numFmtId="0" fontId="0" fillId="24" borderId="20" xfId="0" applyFont="1" applyFill="1" applyBorder="1" applyAlignment="1">
      <alignment/>
    </xf>
    <xf numFmtId="2" fontId="39" fillId="24" borderId="29" xfId="0" applyNumberFormat="1" applyFont="1" applyFill="1" applyBorder="1" applyAlignment="1">
      <alignment/>
    </xf>
    <xf numFmtId="0" fontId="39" fillId="24" borderId="105" xfId="0" applyFont="1" applyFill="1" applyBorder="1" applyAlignment="1">
      <alignment/>
    </xf>
    <xf numFmtId="0" fontId="0" fillId="24" borderId="106" xfId="0" applyFont="1" applyFill="1" applyBorder="1" applyAlignment="1">
      <alignment/>
    </xf>
    <xf numFmtId="2" fontId="54" fillId="16" borderId="107" xfId="0" applyNumberFormat="1" applyFont="1" applyFill="1" applyBorder="1" applyAlignment="1">
      <alignment/>
    </xf>
    <xf numFmtId="0" fontId="55" fillId="16" borderId="108" xfId="0" applyFont="1" applyFill="1" applyBorder="1" applyAlignment="1">
      <alignment/>
    </xf>
    <xf numFmtId="2" fontId="39" fillId="24" borderId="24" xfId="0" applyNumberFormat="1" applyFont="1" applyFill="1" applyBorder="1" applyAlignment="1">
      <alignment/>
    </xf>
    <xf numFmtId="0" fontId="39" fillId="24" borderId="109" xfId="0" applyFont="1" applyFill="1" applyBorder="1" applyAlignment="1">
      <alignment/>
    </xf>
    <xf numFmtId="4" fontId="39" fillId="6" borderId="22" xfId="0" applyNumberFormat="1" applyFont="1" applyFill="1" applyBorder="1" applyAlignment="1">
      <alignment horizontal="right" vertical="center" wrapText="1"/>
    </xf>
    <xf numFmtId="164" fontId="39" fillId="6" borderId="110" xfId="0" applyNumberFormat="1" applyFont="1" applyFill="1" applyBorder="1" applyAlignment="1">
      <alignment horizontal="center" vertical="center"/>
    </xf>
    <xf numFmtId="2" fontId="39" fillId="24" borderId="102" xfId="0" applyNumberFormat="1" applyFont="1" applyFill="1" applyBorder="1" applyAlignment="1">
      <alignment/>
    </xf>
    <xf numFmtId="0" fontId="0" fillId="24" borderId="111" xfId="0" applyFont="1" applyFill="1" applyBorder="1" applyAlignment="1">
      <alignment/>
    </xf>
    <xf numFmtId="2" fontId="39" fillId="24" borderId="22" xfId="0" applyNumberFormat="1" applyFont="1" applyFill="1" applyBorder="1" applyAlignment="1">
      <alignment/>
    </xf>
    <xf numFmtId="2" fontId="39" fillId="24" borderId="29" xfId="0" applyNumberFormat="1" applyFont="1" applyFill="1" applyBorder="1" applyAlignment="1">
      <alignment/>
    </xf>
    <xf numFmtId="164" fontId="39" fillId="6" borderId="103" xfId="0" applyNumberFormat="1" applyFont="1" applyFill="1" applyBorder="1" applyAlignment="1">
      <alignment horizontal="center" vertical="center"/>
    </xf>
    <xf numFmtId="0" fontId="0" fillId="0" borderId="109" xfId="0" applyBorder="1" applyAlignment="1">
      <alignment/>
    </xf>
    <xf numFmtId="0" fontId="51" fillId="0" borderId="112" xfId="0" applyFont="1" applyBorder="1" applyAlignment="1">
      <alignment/>
    </xf>
    <xf numFmtId="2" fontId="39" fillId="24" borderId="113" xfId="0" applyNumberFormat="1" applyFont="1" applyFill="1" applyBorder="1" applyAlignment="1">
      <alignment/>
    </xf>
    <xf numFmtId="0" fontId="39" fillId="24" borderId="114" xfId="0" applyFont="1" applyFill="1" applyBorder="1" applyAlignment="1">
      <alignment/>
    </xf>
    <xf numFmtId="164" fontId="39" fillId="6" borderId="115" xfId="0" applyNumberFormat="1" applyFont="1" applyFill="1" applyBorder="1" applyAlignment="1">
      <alignment horizontal="center" vertical="center" wrapText="1"/>
    </xf>
    <xf numFmtId="2" fontId="39" fillId="24" borderId="113" xfId="0" applyNumberFormat="1" applyFont="1" applyFill="1" applyBorder="1" applyAlignment="1">
      <alignment/>
    </xf>
    <xf numFmtId="0" fontId="0" fillId="24" borderId="116" xfId="0" applyFont="1" applyFill="1" applyBorder="1" applyAlignment="1">
      <alignment/>
    </xf>
    <xf numFmtId="2" fontId="39" fillId="24" borderId="29" xfId="0" applyNumberFormat="1" applyFont="1" applyFill="1" applyBorder="1" applyAlignment="1">
      <alignment vertical="center"/>
    </xf>
    <xf numFmtId="0" fontId="39" fillId="24" borderId="28" xfId="0" applyFont="1" applyFill="1" applyBorder="1" applyAlignment="1">
      <alignment vertical="center"/>
    </xf>
    <xf numFmtId="0" fontId="0" fillId="24" borderId="106" xfId="0" applyFont="1" applyFill="1" applyBorder="1" applyAlignment="1">
      <alignment vertical="center"/>
    </xf>
    <xf numFmtId="0" fontId="51" fillId="0" borderId="117" xfId="0" applyFont="1" applyBorder="1" applyAlignment="1">
      <alignment/>
    </xf>
    <xf numFmtId="2" fontId="39" fillId="24" borderId="118" xfId="0" applyNumberFormat="1" applyFont="1" applyFill="1" applyBorder="1" applyAlignment="1">
      <alignment vertical="center"/>
    </xf>
    <xf numFmtId="0" fontId="39" fillId="24" borderId="119" xfId="0" applyFont="1" applyFill="1" applyBorder="1" applyAlignment="1">
      <alignment vertical="center"/>
    </xf>
    <xf numFmtId="4" fontId="39" fillId="6" borderId="120" xfId="0" applyNumberFormat="1" applyFont="1" applyFill="1" applyBorder="1" applyAlignment="1">
      <alignment horizontal="right" vertical="center" wrapText="1"/>
    </xf>
    <xf numFmtId="164" fontId="39" fillId="6" borderId="121" xfId="0" applyNumberFormat="1" applyFont="1" applyFill="1" applyBorder="1" applyAlignment="1">
      <alignment horizontal="center" vertical="center"/>
    </xf>
    <xf numFmtId="0" fontId="0" fillId="24" borderId="122" xfId="0" applyFont="1" applyFill="1" applyBorder="1" applyAlignment="1">
      <alignment vertical="center"/>
    </xf>
    <xf numFmtId="2" fontId="54" fillId="16" borderId="123" xfId="0" applyNumberFormat="1" applyFont="1" applyFill="1" applyBorder="1" applyAlignment="1">
      <alignment/>
    </xf>
    <xf numFmtId="0" fontId="55" fillId="16" borderId="124" xfId="0" applyFont="1" applyFill="1" applyBorder="1" applyAlignment="1">
      <alignment/>
    </xf>
    <xf numFmtId="2" fontId="23" fillId="7" borderId="125" xfId="0" applyNumberFormat="1" applyFont="1" applyFill="1" applyBorder="1" applyAlignment="1">
      <alignment/>
    </xf>
    <xf numFmtId="0" fontId="23" fillId="7" borderId="46" xfId="0" applyFont="1" applyFill="1" applyBorder="1" applyAlignment="1">
      <alignment/>
    </xf>
    <xf numFmtId="0" fontId="23" fillId="0" borderId="0" xfId="0" applyFont="1" applyAlignment="1">
      <alignment/>
    </xf>
    <xf numFmtId="165" fontId="0" fillId="0" borderId="0" xfId="0" applyNumberFormat="1" applyFont="1" applyAlignment="1">
      <alignment/>
    </xf>
    <xf numFmtId="4" fontId="0" fillId="0" borderId="0" xfId="0" applyNumberFormat="1" applyFont="1" applyAlignment="1">
      <alignment/>
    </xf>
    <xf numFmtId="4" fontId="24" fillId="16" borderId="45" xfId="0" applyNumberFormat="1" applyFont="1" applyFill="1" applyBorder="1" applyAlignment="1">
      <alignment vertical="center"/>
    </xf>
    <xf numFmtId="0" fontId="24" fillId="16" borderId="46" xfId="0" applyFont="1" applyFill="1" applyBorder="1" applyAlignment="1">
      <alignment vertical="center"/>
    </xf>
    <xf numFmtId="0" fontId="30" fillId="0" borderId="0" xfId="0" applyFont="1" applyAlignment="1">
      <alignment vertical="center"/>
    </xf>
    <xf numFmtId="4" fontId="30" fillId="0" borderId="0" xfId="0" applyNumberFormat="1" applyFont="1" applyAlignment="1">
      <alignment vertical="center"/>
    </xf>
    <xf numFmtId="0" fontId="18" fillId="7" borderId="45" xfId="0" applyFont="1" applyFill="1" applyBorder="1" applyAlignment="1">
      <alignment vertical="center" wrapText="1"/>
    </xf>
    <xf numFmtId="0" fontId="0" fillId="0" borderId="0" xfId="0" applyFont="1" applyAlignment="1">
      <alignment vertical="center"/>
    </xf>
    <xf numFmtId="4" fontId="0" fillId="0" borderId="0" xfId="0" applyNumberFormat="1" applyFont="1" applyAlignment="1">
      <alignment vertical="center"/>
    </xf>
    <xf numFmtId="0" fontId="39" fillId="0" borderId="126" xfId="0" applyFont="1" applyBorder="1" applyAlignment="1">
      <alignment/>
    </xf>
    <xf numFmtId="165" fontId="39" fillId="0" borderId="102" xfId="0" applyNumberFormat="1" applyFont="1" applyBorder="1" applyAlignment="1">
      <alignment/>
    </xf>
    <xf numFmtId="0" fontId="39" fillId="0" borderId="127" xfId="0" applyFont="1" applyBorder="1" applyAlignment="1">
      <alignment/>
    </xf>
    <xf numFmtId="2" fontId="39" fillId="6" borderId="102" xfId="0" applyNumberFormat="1" applyFont="1" applyFill="1" applyBorder="1" applyAlignment="1">
      <alignment/>
    </xf>
    <xf numFmtId="0" fontId="39" fillId="6" borderId="127" xfId="0" applyFont="1" applyFill="1" applyBorder="1" applyAlignment="1">
      <alignment/>
    </xf>
    <xf numFmtId="4" fontId="39" fillId="0" borderId="102" xfId="0" applyNumberFormat="1" applyFont="1" applyBorder="1" applyAlignment="1">
      <alignment/>
    </xf>
    <xf numFmtId="0" fontId="39" fillId="0" borderId="111" xfId="0" applyFont="1" applyBorder="1" applyAlignment="1">
      <alignment/>
    </xf>
    <xf numFmtId="0" fontId="39" fillId="0" borderId="74" xfId="0" applyFont="1" applyBorder="1" applyAlignment="1">
      <alignment/>
    </xf>
    <xf numFmtId="165" fontId="39" fillId="0" borderId="27" xfId="0" applyNumberFormat="1" applyFont="1" applyBorder="1" applyAlignment="1">
      <alignment/>
    </xf>
    <xf numFmtId="0" fontId="39" fillId="0" borderId="105" xfId="0" applyFont="1" applyBorder="1" applyAlignment="1">
      <alignment/>
    </xf>
    <xf numFmtId="2" fontId="39" fillId="6" borderId="27" xfId="0" applyNumberFormat="1" applyFont="1" applyFill="1" applyBorder="1" applyAlignment="1">
      <alignment/>
    </xf>
    <xf numFmtId="0" fontId="39" fillId="6" borderId="105" xfId="0" applyFont="1" applyFill="1" applyBorder="1" applyAlignment="1">
      <alignment/>
    </xf>
    <xf numFmtId="4" fontId="39" fillId="0" borderId="22" xfId="0" applyNumberFormat="1" applyFont="1" applyBorder="1" applyAlignment="1">
      <alignment/>
    </xf>
    <xf numFmtId="0" fontId="39" fillId="0" borderId="106" xfId="0" applyFont="1" applyBorder="1" applyAlignment="1">
      <alignment/>
    </xf>
    <xf numFmtId="0" fontId="39" fillId="0" borderId="128" xfId="0" applyFont="1" applyBorder="1" applyAlignment="1">
      <alignment/>
    </xf>
    <xf numFmtId="0" fontId="39" fillId="0" borderId="28" xfId="0" applyFont="1" applyBorder="1" applyAlignment="1">
      <alignment/>
    </xf>
    <xf numFmtId="2" fontId="39" fillId="6" borderId="29" xfId="0" applyNumberFormat="1" applyFont="1" applyFill="1" applyBorder="1" applyAlignment="1">
      <alignment/>
    </xf>
    <xf numFmtId="0" fontId="39" fillId="0" borderId="129" xfId="0" applyFont="1" applyBorder="1" applyAlignment="1">
      <alignment/>
    </xf>
    <xf numFmtId="0" fontId="39" fillId="0" borderId="110" xfId="0" applyFont="1" applyBorder="1" applyAlignment="1">
      <alignment/>
    </xf>
    <xf numFmtId="165" fontId="39" fillId="0" borderId="24" xfId="0" applyNumberFormat="1" applyFont="1" applyBorder="1" applyAlignment="1">
      <alignment/>
    </xf>
    <xf numFmtId="0" fontId="39" fillId="0" borderId="109" xfId="0" applyFont="1" applyBorder="1" applyAlignment="1">
      <alignment/>
    </xf>
    <xf numFmtId="0" fontId="39" fillId="6" borderId="109" xfId="0" applyFont="1" applyFill="1" applyBorder="1" applyAlignment="1">
      <alignment/>
    </xf>
    <xf numFmtId="0" fontId="39" fillId="0" borderId="104" xfId="0" applyFont="1" applyBorder="1" applyAlignment="1">
      <alignment/>
    </xf>
    <xf numFmtId="165" fontId="39" fillId="0" borderId="29" xfId="0" applyNumberFormat="1" applyFont="1" applyBorder="1" applyAlignment="1">
      <alignment/>
    </xf>
    <xf numFmtId="0" fontId="39" fillId="24" borderId="130" xfId="0" applyFont="1" applyFill="1" applyBorder="1" applyAlignment="1">
      <alignment/>
    </xf>
    <xf numFmtId="165" fontId="39" fillId="24" borderId="130" xfId="0" applyNumberFormat="1" applyFont="1" applyFill="1" applyBorder="1" applyAlignment="1">
      <alignment/>
    </xf>
    <xf numFmtId="0" fontId="28" fillId="24" borderId="130" xfId="0" applyFont="1" applyFill="1" applyBorder="1" applyAlignment="1">
      <alignment/>
    </xf>
    <xf numFmtId="0" fontId="28" fillId="24" borderId="130" xfId="0" applyFont="1" applyFill="1" applyBorder="1" applyAlignment="1">
      <alignment horizontal="right"/>
    </xf>
    <xf numFmtId="4" fontId="28" fillId="24" borderId="130" xfId="0" applyNumberFormat="1" applyFont="1" applyFill="1" applyBorder="1" applyAlignment="1">
      <alignment/>
    </xf>
    <xf numFmtId="0" fontId="28" fillId="24" borderId="131" xfId="0" applyFont="1" applyFill="1" applyBorder="1" applyAlignment="1">
      <alignment/>
    </xf>
    <xf numFmtId="0" fontId="39" fillId="16" borderId="95" xfId="0" applyFont="1" applyFill="1" applyBorder="1" applyAlignment="1">
      <alignment horizontal="left" shrinkToFit="1"/>
    </xf>
    <xf numFmtId="165" fontId="39" fillId="0" borderId="17" xfId="0" applyNumberFormat="1" applyFont="1" applyBorder="1" applyAlignment="1">
      <alignment/>
    </xf>
    <xf numFmtId="0" fontId="54" fillId="0" borderId="92" xfId="0" applyFont="1" applyFill="1" applyBorder="1" applyAlignment="1">
      <alignment/>
    </xf>
    <xf numFmtId="2" fontId="39" fillId="6" borderId="22" xfId="0" applyNumberFormat="1" applyFont="1" applyFill="1" applyBorder="1" applyAlignment="1">
      <alignment/>
    </xf>
    <xf numFmtId="4" fontId="39" fillId="0" borderId="17" xfId="0" applyNumberFormat="1" applyFont="1" applyBorder="1" applyAlignment="1">
      <alignment/>
    </xf>
    <xf numFmtId="0" fontId="39" fillId="0" borderId="20" xfId="0" applyFont="1" applyBorder="1" applyAlignment="1">
      <alignment/>
    </xf>
    <xf numFmtId="0" fontId="39" fillId="16" borderId="132" xfId="0" applyFont="1" applyFill="1" applyBorder="1" applyAlignment="1">
      <alignment shrinkToFit="1"/>
    </xf>
    <xf numFmtId="0" fontId="39" fillId="0" borderId="133" xfId="0" applyFont="1" applyBorder="1" applyAlignment="1">
      <alignment/>
    </xf>
    <xf numFmtId="0" fontId="54" fillId="0" borderId="134" xfId="0" applyFont="1" applyBorder="1" applyAlignment="1">
      <alignment/>
    </xf>
    <xf numFmtId="4" fontId="39" fillId="0" borderId="41" xfId="0" applyNumberFormat="1" applyFont="1" applyBorder="1" applyAlignment="1">
      <alignment/>
    </xf>
    <xf numFmtId="0" fontId="39" fillId="16" borderId="74" xfId="0" applyFont="1" applyFill="1" applyBorder="1" applyAlignment="1">
      <alignment shrinkToFit="1"/>
    </xf>
    <xf numFmtId="0" fontId="39" fillId="16" borderId="135" xfId="0" applyFont="1" applyFill="1" applyBorder="1" applyAlignment="1">
      <alignment shrinkToFit="1"/>
    </xf>
    <xf numFmtId="0" fontId="54" fillId="0" borderId="110" xfId="0" applyFont="1" applyBorder="1" applyAlignment="1">
      <alignment/>
    </xf>
    <xf numFmtId="0" fontId="39" fillId="6" borderId="133" xfId="0" applyFont="1" applyFill="1" applyBorder="1" applyAlignment="1">
      <alignment/>
    </xf>
    <xf numFmtId="2" fontId="39" fillId="6" borderId="17" xfId="0" applyNumberFormat="1" applyFont="1" applyFill="1" applyBorder="1" applyAlignment="1">
      <alignment/>
    </xf>
    <xf numFmtId="165" fontId="39" fillId="0" borderId="27" xfId="0" applyNumberFormat="1" applyFont="1" applyBorder="1" applyAlignment="1">
      <alignment horizontal="right" vertical="center"/>
    </xf>
    <xf numFmtId="0" fontId="9" fillId="24" borderId="131" xfId="0" applyFont="1" applyFill="1" applyBorder="1" applyAlignment="1">
      <alignment/>
    </xf>
    <xf numFmtId="4" fontId="15" fillId="16" borderId="136" xfId="0" applyNumberFormat="1" applyFont="1" applyFill="1" applyBorder="1" applyAlignment="1">
      <alignment/>
    </xf>
    <xf numFmtId="2" fontId="15" fillId="16" borderId="124" xfId="0" applyNumberFormat="1" applyFont="1" applyFill="1" applyBorder="1" applyAlignment="1">
      <alignment horizontal="left" vertical="center"/>
    </xf>
    <xf numFmtId="0" fontId="39" fillId="0" borderId="137" xfId="0" applyFont="1" applyBorder="1" applyAlignment="1">
      <alignment/>
    </xf>
    <xf numFmtId="165" fontId="39" fillId="0" borderId="138" xfId="0" applyNumberFormat="1" applyFont="1" applyBorder="1" applyAlignment="1">
      <alignment vertical="center"/>
    </xf>
    <xf numFmtId="0" fontId="39" fillId="0" borderId="130" xfId="0" applyFont="1" applyBorder="1" applyAlignment="1">
      <alignment vertical="center"/>
    </xf>
    <xf numFmtId="2" fontId="39" fillId="6" borderId="138" xfId="0" applyNumberFormat="1" applyFont="1" applyFill="1" applyBorder="1" applyAlignment="1">
      <alignment vertical="center"/>
    </xf>
    <xf numFmtId="0" fontId="39" fillId="6" borderId="130" xfId="0" applyFont="1" applyFill="1" applyBorder="1" applyAlignment="1">
      <alignment vertical="center"/>
    </xf>
    <xf numFmtId="4" fontId="39" fillId="0" borderId="137" xfId="0" applyNumberFormat="1" applyFont="1" applyBorder="1" applyAlignment="1">
      <alignment vertical="center"/>
    </xf>
    <xf numFmtId="0" fontId="39" fillId="0" borderId="131" xfId="0" applyFont="1" applyBorder="1" applyAlignment="1">
      <alignment horizontal="left" vertical="center"/>
    </xf>
    <xf numFmtId="4" fontId="15" fillId="16" borderId="93" xfId="0" applyNumberFormat="1" applyFont="1" applyFill="1" applyBorder="1" applyAlignment="1">
      <alignment vertical="center"/>
    </xf>
    <xf numFmtId="2" fontId="15" fillId="16" borderId="20" xfId="0" applyNumberFormat="1" applyFont="1" applyFill="1" applyBorder="1" applyAlignment="1">
      <alignment horizontal="left" vertical="center"/>
    </xf>
    <xf numFmtId="165" fontId="39" fillId="0" borderId="102" xfId="0" applyNumberFormat="1" applyFont="1" applyBorder="1" applyAlignment="1">
      <alignment vertical="top"/>
    </xf>
    <xf numFmtId="0" fontId="39" fillId="0" borderId="127" xfId="0" applyFont="1" applyBorder="1" applyAlignment="1">
      <alignment vertical="top"/>
    </xf>
    <xf numFmtId="2" fontId="39" fillId="6" borderId="102" xfId="0" applyNumberFormat="1" applyFont="1" applyFill="1" applyBorder="1" applyAlignment="1">
      <alignment vertical="top"/>
    </xf>
    <xf numFmtId="0" fontId="39" fillId="6" borderId="127" xfId="0" applyFont="1" applyFill="1" applyBorder="1" applyAlignment="1">
      <alignment vertical="top"/>
    </xf>
    <xf numFmtId="4" fontId="39" fillId="0" borderId="126" xfId="0" applyNumberFormat="1" applyFont="1" applyBorder="1" applyAlignment="1">
      <alignment vertical="top"/>
    </xf>
    <xf numFmtId="0" fontId="39" fillId="0" borderId="111" xfId="0" applyFont="1" applyBorder="1" applyAlignment="1">
      <alignment horizontal="left" vertical="top"/>
    </xf>
    <xf numFmtId="4" fontId="0" fillId="0" borderId="0" xfId="0" applyNumberFormat="1" applyFont="1" applyFill="1" applyAlignment="1">
      <alignment/>
    </xf>
    <xf numFmtId="0" fontId="39" fillId="0" borderId="139" xfId="0" applyFont="1" applyBorder="1" applyAlignment="1">
      <alignment/>
    </xf>
    <xf numFmtId="165" fontId="39" fillId="0" borderId="97" xfId="0" applyNumberFormat="1" applyFont="1" applyBorder="1" applyAlignment="1">
      <alignment vertical="top"/>
    </xf>
    <xf numFmtId="0" fontId="39" fillId="0" borderId="139" xfId="0" applyFont="1" applyBorder="1" applyAlignment="1">
      <alignment vertical="top"/>
    </xf>
    <xf numFmtId="2" fontId="39" fillId="6" borderId="97" xfId="0" applyNumberFormat="1" applyFont="1" applyFill="1" applyBorder="1" applyAlignment="1">
      <alignment vertical="top"/>
    </xf>
    <xf numFmtId="0" fontId="39" fillId="6" borderId="139" xfId="0" applyFont="1" applyFill="1" applyBorder="1" applyAlignment="1">
      <alignment vertical="top"/>
    </xf>
    <xf numFmtId="4" fontId="39" fillId="0" borderId="140" xfId="0" applyNumberFormat="1" applyFont="1" applyBorder="1" applyAlignment="1">
      <alignment vertical="top"/>
    </xf>
    <xf numFmtId="0" fontId="39" fillId="0" borderId="141" xfId="0" applyFont="1" applyBorder="1" applyAlignment="1">
      <alignment horizontal="left" vertical="top"/>
    </xf>
    <xf numFmtId="4" fontId="0" fillId="0" borderId="0" xfId="0" applyNumberFormat="1" applyFont="1" applyBorder="1" applyAlignment="1">
      <alignment/>
    </xf>
    <xf numFmtId="4" fontId="15" fillId="16" borderId="136" xfId="0" applyNumberFormat="1" applyFont="1" applyFill="1" applyBorder="1" applyAlignment="1">
      <alignment vertical="center"/>
    </xf>
    <xf numFmtId="2" fontId="39" fillId="0" borderId="58" xfId="0" applyNumberFormat="1" applyFont="1" applyFill="1" applyBorder="1" applyAlignment="1">
      <alignment horizontal="right" vertical="center"/>
    </xf>
    <xf numFmtId="165" fontId="39" fillId="0" borderId="58" xfId="0" applyNumberFormat="1" applyFont="1" applyFill="1" applyBorder="1" applyAlignment="1">
      <alignment horizontal="right" vertical="center"/>
    </xf>
    <xf numFmtId="0" fontId="39" fillId="6" borderId="58" xfId="0" applyFont="1" applyFill="1" applyBorder="1" applyAlignment="1">
      <alignment/>
    </xf>
    <xf numFmtId="4" fontId="39" fillId="0" borderId="58" xfId="0" applyNumberFormat="1" applyFont="1" applyFill="1" applyBorder="1" applyAlignment="1">
      <alignment vertical="center"/>
    </xf>
    <xf numFmtId="2" fontId="39" fillId="0" borderId="25" xfId="0" applyNumberFormat="1" applyFont="1" applyFill="1" applyBorder="1" applyAlignment="1">
      <alignment horizontal="left" vertical="center"/>
    </xf>
    <xf numFmtId="0" fontId="0" fillId="0" borderId="0" xfId="0" applyFont="1" applyFill="1" applyAlignment="1">
      <alignment/>
    </xf>
    <xf numFmtId="2" fontId="15" fillId="16" borderId="35" xfId="0" applyNumberFormat="1" applyFont="1" applyFill="1" applyBorder="1" applyAlignment="1">
      <alignment horizontal="left" vertical="center" wrapText="1"/>
    </xf>
    <xf numFmtId="2" fontId="15" fillId="16" borderId="109" xfId="0" applyNumberFormat="1" applyFont="1" applyFill="1" applyBorder="1" applyAlignment="1">
      <alignment horizontal="right" vertical="center"/>
    </xf>
    <xf numFmtId="2" fontId="15" fillId="16" borderId="142" xfId="0" applyNumberFormat="1" applyFont="1" applyFill="1" applyBorder="1" applyAlignment="1">
      <alignment horizontal="left" vertical="center" wrapText="1"/>
    </xf>
    <xf numFmtId="2" fontId="15" fillId="16" borderId="91" xfId="0" applyNumberFormat="1" applyFont="1" applyFill="1" applyBorder="1" applyAlignment="1">
      <alignment horizontal="right" vertical="center"/>
    </xf>
    <xf numFmtId="165" fontId="15" fillId="16" borderId="109" xfId="0" applyNumberFormat="1" applyFont="1" applyFill="1" applyBorder="1" applyAlignment="1">
      <alignment horizontal="right" vertical="center"/>
    </xf>
    <xf numFmtId="0" fontId="0" fillId="16" borderId="105" xfId="0" applyFill="1" applyBorder="1" applyAlignment="1">
      <alignment/>
    </xf>
    <xf numFmtId="2" fontId="15" fillId="16" borderId="105" xfId="0" applyNumberFormat="1" applyFont="1" applyFill="1" applyBorder="1" applyAlignment="1">
      <alignment horizontal="right" vertical="center"/>
    </xf>
    <xf numFmtId="4" fontId="15" fillId="16" borderId="109" xfId="0" applyNumberFormat="1" applyFont="1" applyFill="1" applyBorder="1" applyAlignment="1">
      <alignment vertical="center"/>
    </xf>
    <xf numFmtId="2" fontId="15" fillId="16" borderId="143" xfId="0" applyNumberFormat="1" applyFont="1" applyFill="1" applyBorder="1" applyAlignment="1">
      <alignment horizontal="left" vertical="center"/>
    </xf>
    <xf numFmtId="165" fontId="23" fillId="7" borderId="88" xfId="0" applyNumberFormat="1" applyFont="1" applyFill="1" applyBorder="1" applyAlignment="1">
      <alignment vertical="center"/>
    </xf>
    <xf numFmtId="2" fontId="23" fillId="7" borderId="88" xfId="0" applyNumberFormat="1" applyFont="1" applyFill="1" applyBorder="1" applyAlignment="1">
      <alignment horizontal="left" vertical="center"/>
    </xf>
    <xf numFmtId="4" fontId="23" fillId="7" borderId="45" xfId="0" applyNumberFormat="1" applyFont="1" applyFill="1" applyBorder="1" applyAlignment="1">
      <alignment vertical="center"/>
    </xf>
    <xf numFmtId="2" fontId="23" fillId="7" borderId="46" xfId="0" applyNumberFormat="1" applyFont="1" applyFill="1" applyBorder="1" applyAlignment="1">
      <alignment horizontal="left" vertical="center"/>
    </xf>
    <xf numFmtId="0" fontId="18" fillId="0" borderId="0" xfId="0" applyFont="1" applyBorder="1" applyAlignment="1">
      <alignment vertical="top"/>
    </xf>
    <xf numFmtId="0" fontId="0" fillId="0" borderId="0" xfId="0" applyFont="1" applyBorder="1" applyAlignment="1">
      <alignment vertical="top"/>
    </xf>
    <xf numFmtId="165" fontId="0" fillId="0" borderId="0" xfId="0" applyNumberFormat="1" applyFont="1" applyBorder="1" applyAlignment="1">
      <alignment vertical="top"/>
    </xf>
    <xf numFmtId="4" fontId="0" fillId="0" borderId="0" xfId="0" applyNumberFormat="1" applyFont="1" applyBorder="1" applyAlignment="1">
      <alignment vertical="top"/>
    </xf>
    <xf numFmtId="0" fontId="0" fillId="0" borderId="0" xfId="0" applyFont="1" applyBorder="1" applyAlignment="1">
      <alignment/>
    </xf>
    <xf numFmtId="165" fontId="0" fillId="0" borderId="0" xfId="0" applyNumberFormat="1" applyFont="1" applyBorder="1" applyAlignment="1">
      <alignment/>
    </xf>
    <xf numFmtId="165" fontId="39" fillId="0" borderId="41" xfId="0" applyNumberFormat="1" applyFont="1" applyBorder="1" applyAlignment="1">
      <alignment/>
    </xf>
    <xf numFmtId="165" fontId="0" fillId="0" borderId="0" xfId="0" applyNumberFormat="1" applyFont="1" applyBorder="1" applyAlignment="1">
      <alignment horizontal="left" vertical="top"/>
    </xf>
    <xf numFmtId="0" fontId="0" fillId="0" borderId="0" xfId="0" applyFont="1" applyBorder="1" applyAlignment="1">
      <alignment horizontal="right" vertical="top"/>
    </xf>
    <xf numFmtId="4" fontId="15" fillId="0" borderId="0" xfId="0" applyNumberFormat="1" applyFont="1" applyBorder="1" applyAlignment="1">
      <alignment vertical="top"/>
    </xf>
    <xf numFmtId="0" fontId="22" fillId="0" borderId="0" xfId="0" applyFont="1" applyBorder="1" applyAlignment="1">
      <alignment horizontal="left"/>
    </xf>
    <xf numFmtId="0" fontId="39" fillId="0" borderId="0" xfId="0" applyFont="1" applyBorder="1" applyAlignment="1">
      <alignment horizontal="left" vertical="top" wrapText="1" shrinkToFit="1"/>
    </xf>
    <xf numFmtId="0" fontId="25" fillId="0" borderId="0" xfId="0" applyFont="1" applyBorder="1" applyAlignment="1">
      <alignment/>
    </xf>
    <xf numFmtId="0" fontId="18" fillId="0" borderId="144" xfId="0" applyFont="1" applyBorder="1" applyAlignment="1">
      <alignment horizontal="center"/>
    </xf>
    <xf numFmtId="0" fontId="19" fillId="0" borderId="145" xfId="0" applyFont="1" applyBorder="1" applyAlignment="1">
      <alignment horizontal="center"/>
    </xf>
    <xf numFmtId="0" fontId="20" fillId="0" borderId="146" xfId="0" applyFont="1" applyBorder="1" applyAlignment="1">
      <alignment horizontal="center"/>
    </xf>
    <xf numFmtId="0" fontId="0" fillId="0" borderId="0" xfId="0" applyBorder="1" applyAlignment="1">
      <alignment horizontal="center"/>
    </xf>
    <xf numFmtId="0" fontId="22" fillId="24" borderId="83" xfId="42" applyFont="1" applyFill="1" applyBorder="1" applyAlignment="1">
      <alignment horizontal="center" vertical="center" wrapText="1"/>
      <protection/>
    </xf>
    <xf numFmtId="0" fontId="23" fillId="16" borderId="147" xfId="0" applyFont="1" applyFill="1" applyBorder="1" applyAlignment="1">
      <alignment horizontal="center" vertical="top" wrapText="1"/>
    </xf>
    <xf numFmtId="0" fontId="24" fillId="7" borderId="148" xfId="0" applyFont="1" applyFill="1" applyBorder="1" applyAlignment="1">
      <alignment horizontal="left" vertical="center" wrapText="1"/>
    </xf>
    <xf numFmtId="0" fontId="0" fillId="0" borderId="149" xfId="0" applyBorder="1" applyAlignment="1">
      <alignment horizontal="center"/>
    </xf>
    <xf numFmtId="4" fontId="25" fillId="0" borderId="150" xfId="0" applyNumberFormat="1" applyFont="1" applyBorder="1" applyAlignment="1">
      <alignment horizontal="right" vertical="center"/>
    </xf>
    <xf numFmtId="0" fontId="25" fillId="0" borderId="151" xfId="0" applyFont="1" applyBorder="1" applyAlignment="1">
      <alignment horizontal="left" vertical="center"/>
    </xf>
    <xf numFmtId="0" fontId="0" fillId="0" borderId="152" xfId="0" applyBorder="1" applyAlignment="1">
      <alignment horizontal="center"/>
    </xf>
    <xf numFmtId="4" fontId="26" fillId="0" borderId="153" xfId="0" applyNumberFormat="1" applyFont="1" applyBorder="1" applyAlignment="1">
      <alignment horizontal="center" vertical="center"/>
    </xf>
    <xf numFmtId="0" fontId="29" fillId="7" borderId="154" xfId="0" applyFont="1" applyFill="1" applyBorder="1" applyAlignment="1">
      <alignment horizontal="left" vertical="center"/>
    </xf>
    <xf numFmtId="0" fontId="31" fillId="0" borderId="144" xfId="0" applyFont="1" applyBorder="1" applyAlignment="1">
      <alignment horizontal="center"/>
    </xf>
    <xf numFmtId="0" fontId="33" fillId="0" borderId="145" xfId="0" applyFont="1" applyBorder="1" applyAlignment="1">
      <alignment horizontal="center"/>
    </xf>
    <xf numFmtId="0" fontId="19" fillId="0" borderId="146" xfId="0" applyFont="1" applyBorder="1" applyAlignment="1">
      <alignment horizontal="center"/>
    </xf>
    <xf numFmtId="0" fontId="32" fillId="0" borderId="0" xfId="0" applyFont="1" applyBorder="1" applyAlignment="1">
      <alignment horizontal="center"/>
    </xf>
    <xf numFmtId="0" fontId="36" fillId="0" borderId="155" xfId="0" applyFont="1" applyBorder="1" applyAlignment="1">
      <alignment horizontal="left" vertical="center"/>
    </xf>
    <xf numFmtId="2" fontId="36" fillId="16" borderId="156" xfId="0" applyNumberFormat="1" applyFont="1" applyFill="1" applyBorder="1" applyAlignment="1">
      <alignment horizontal="left" vertical="center"/>
    </xf>
    <xf numFmtId="0" fontId="32" fillId="0" borderId="11" xfId="0" applyFont="1" applyBorder="1" applyAlignment="1">
      <alignment horizontal="center"/>
    </xf>
    <xf numFmtId="0" fontId="40" fillId="16" borderId="157" xfId="0" applyFont="1" applyFill="1" applyBorder="1" applyAlignment="1">
      <alignment horizontal="center" vertical="center"/>
    </xf>
    <xf numFmtId="0" fontId="40" fillId="16" borderId="158" xfId="0" applyFont="1" applyFill="1" applyBorder="1" applyAlignment="1">
      <alignment horizontal="center" vertical="center" wrapText="1"/>
    </xf>
    <xf numFmtId="0" fontId="32" fillId="0" borderId="88" xfId="0" applyFont="1" applyBorder="1" applyAlignment="1">
      <alignment horizontal="center"/>
    </xf>
    <xf numFmtId="0" fontId="41" fillId="16" borderId="159" xfId="0" applyFont="1" applyFill="1" applyBorder="1" applyAlignment="1">
      <alignment horizontal="center" vertical="center"/>
    </xf>
    <xf numFmtId="0" fontId="41" fillId="16" borderId="160" xfId="0" applyFont="1" applyFill="1" applyBorder="1" applyAlignment="1">
      <alignment horizontal="center" vertical="center"/>
    </xf>
    <xf numFmtId="0" fontId="43" fillId="7" borderId="161" xfId="0" applyFont="1" applyFill="1" applyBorder="1" applyAlignment="1">
      <alignment horizontal="center" vertical="center" wrapText="1"/>
    </xf>
    <xf numFmtId="2" fontId="43" fillId="7" borderId="162" xfId="0" applyNumberFormat="1" applyFont="1" applyFill="1" applyBorder="1" applyAlignment="1">
      <alignment horizontal="center" vertical="center" wrapText="1"/>
    </xf>
    <xf numFmtId="0" fontId="43" fillId="7" borderId="162" xfId="0" applyFont="1" applyFill="1" applyBorder="1" applyAlignment="1">
      <alignment horizontal="center" vertical="center" wrapText="1"/>
    </xf>
    <xf numFmtId="0" fontId="43" fillId="7" borderId="163" xfId="0" applyFont="1" applyFill="1" applyBorder="1" applyAlignment="1">
      <alignment horizontal="center" vertical="center" wrapText="1"/>
    </xf>
    <xf numFmtId="1" fontId="32" fillId="0" borderId="47" xfId="0" applyNumberFormat="1" applyFont="1" applyBorder="1" applyAlignment="1">
      <alignment horizontal="center" vertical="center"/>
    </xf>
    <xf numFmtId="0" fontId="31" fillId="24" borderId="48" xfId="0" applyFont="1" applyFill="1" applyBorder="1" applyAlignment="1">
      <alignment horizontal="center" vertical="center"/>
    </xf>
    <xf numFmtId="0" fontId="31" fillId="24" borderId="34" xfId="0" applyFont="1" applyFill="1" applyBorder="1" applyAlignment="1">
      <alignment horizontal="center" vertical="center"/>
    </xf>
    <xf numFmtId="0" fontId="31" fillId="24" borderId="70" xfId="0" applyFont="1" applyFill="1" applyBorder="1" applyAlignment="1">
      <alignment horizontal="center" vertical="center"/>
    </xf>
    <xf numFmtId="0" fontId="47" fillId="7" borderId="154" xfId="0" applyFont="1" applyFill="1" applyBorder="1" applyAlignment="1">
      <alignment horizontal="left"/>
    </xf>
    <xf numFmtId="0" fontId="47" fillId="24" borderId="90" xfId="0" applyFont="1" applyFill="1" applyBorder="1" applyAlignment="1">
      <alignment horizontal="center"/>
    </xf>
    <xf numFmtId="0" fontId="31" fillId="0" borderId="154" xfId="0" applyFont="1" applyBorder="1" applyAlignment="1">
      <alignment horizontal="left" vertical="top"/>
    </xf>
    <xf numFmtId="0" fontId="38" fillId="0" borderId="44" xfId="0" applyFont="1" applyBorder="1" applyAlignment="1">
      <alignment horizontal="left" vertical="top"/>
    </xf>
    <xf numFmtId="0" fontId="24" fillId="0" borderId="154" xfId="0" applyFont="1" applyBorder="1" applyAlignment="1">
      <alignment horizontal="left" vertical="center" wrapText="1"/>
    </xf>
    <xf numFmtId="0" fontId="24" fillId="16" borderId="156" xfId="0" applyFont="1" applyFill="1" applyBorder="1" applyAlignment="1">
      <alignment horizontal="left" vertical="center" wrapText="1"/>
    </xf>
    <xf numFmtId="0" fontId="28" fillId="16" borderId="164" xfId="0" applyFont="1" applyFill="1" applyBorder="1" applyAlignment="1">
      <alignment horizontal="center" vertical="center"/>
    </xf>
    <xf numFmtId="0" fontId="28" fillId="16" borderId="160" xfId="0" applyFont="1" applyFill="1" applyBorder="1" applyAlignment="1">
      <alignment horizontal="center" vertical="center" wrapText="1"/>
    </xf>
    <xf numFmtId="0" fontId="50" fillId="7" borderId="48" xfId="0" applyFont="1" applyFill="1" applyBorder="1" applyAlignment="1">
      <alignment horizontal="center" vertical="center" wrapText="1"/>
    </xf>
    <xf numFmtId="0" fontId="50" fillId="7" borderId="161" xfId="0" applyFont="1" applyFill="1" applyBorder="1" applyAlignment="1">
      <alignment horizontal="center" vertical="center" wrapText="1"/>
    </xf>
    <xf numFmtId="0" fontId="50" fillId="7" borderId="162" xfId="0" applyFont="1" applyFill="1" applyBorder="1" applyAlignment="1">
      <alignment horizontal="center" vertical="center" wrapText="1"/>
    </xf>
    <xf numFmtId="0" fontId="50" fillId="7" borderId="165" xfId="0" applyFont="1" applyFill="1" applyBorder="1" applyAlignment="1">
      <alignment horizontal="center" vertical="center" wrapText="1"/>
    </xf>
    <xf numFmtId="0" fontId="0" fillId="0" borderId="48" xfId="0" applyBorder="1" applyAlignment="1">
      <alignment horizontal="center" vertical="center"/>
    </xf>
    <xf numFmtId="0" fontId="18" fillId="24" borderId="161" xfId="0" applyFont="1" applyFill="1" applyBorder="1" applyAlignment="1">
      <alignment horizontal="center" vertical="center"/>
    </xf>
    <xf numFmtId="2" fontId="39" fillId="24" borderId="51" xfId="0" applyNumberFormat="1" applyFont="1" applyFill="1" applyBorder="1" applyAlignment="1">
      <alignment horizontal="right" vertical="center"/>
    </xf>
    <xf numFmtId="0" fontId="39" fillId="24" borderId="52" xfId="0" applyFont="1" applyFill="1" applyBorder="1" applyAlignment="1">
      <alignment horizontal="left" vertical="center"/>
    </xf>
    <xf numFmtId="4" fontId="39" fillId="6" borderId="51" xfId="0" applyNumberFormat="1" applyFont="1" applyFill="1" applyBorder="1" applyAlignment="1">
      <alignment horizontal="right" vertical="center"/>
    </xf>
    <xf numFmtId="164" fontId="39" fillId="6" borderId="52" xfId="0" applyNumberFormat="1" applyFont="1" applyFill="1" applyBorder="1" applyAlignment="1">
      <alignment horizontal="center" vertical="center"/>
    </xf>
    <xf numFmtId="164" fontId="39" fillId="24" borderId="56" xfId="0" applyNumberFormat="1" applyFont="1" applyFill="1" applyBorder="1" applyAlignment="1">
      <alignment horizontal="left" vertical="center"/>
    </xf>
    <xf numFmtId="0" fontId="18" fillId="24" borderId="70" xfId="0" applyFont="1" applyFill="1" applyBorder="1" applyAlignment="1">
      <alignment horizontal="center" vertical="center"/>
    </xf>
    <xf numFmtId="0" fontId="39" fillId="24" borderId="162" xfId="0" applyFont="1" applyFill="1" applyBorder="1" applyAlignment="1">
      <alignment horizontal="center"/>
    </xf>
    <xf numFmtId="2" fontId="39" fillId="24" borderId="65" xfId="0" applyNumberFormat="1" applyFont="1" applyFill="1" applyBorder="1" applyAlignment="1">
      <alignment horizontal="right" vertical="center"/>
    </xf>
    <xf numFmtId="0" fontId="39" fillId="24" borderId="67" xfId="0" applyFont="1" applyFill="1" applyBorder="1" applyAlignment="1">
      <alignment horizontal="center" vertical="center"/>
    </xf>
    <xf numFmtId="4" fontId="39" fillId="6" borderId="65" xfId="0" applyNumberFormat="1" applyFont="1" applyFill="1" applyBorder="1" applyAlignment="1">
      <alignment horizontal="right" vertical="center" wrapText="1"/>
    </xf>
    <xf numFmtId="164" fontId="39" fillId="6" borderId="67" xfId="0" applyNumberFormat="1" applyFont="1" applyFill="1" applyBorder="1" applyAlignment="1">
      <alignment horizontal="center" vertical="center"/>
    </xf>
    <xf numFmtId="164" fontId="39" fillId="24" borderId="69" xfId="0" applyNumberFormat="1" applyFont="1" applyFill="1" applyBorder="1" applyAlignment="1">
      <alignment horizontal="left" vertical="center"/>
    </xf>
    <xf numFmtId="0" fontId="18" fillId="24" borderId="34" xfId="0" applyFont="1" applyFill="1" applyBorder="1" applyAlignment="1">
      <alignment horizontal="center" vertical="center"/>
    </xf>
    <xf numFmtId="0" fontId="23" fillId="7" borderId="84" xfId="0" applyFont="1" applyFill="1" applyBorder="1" applyAlignment="1">
      <alignment horizontal="left"/>
    </xf>
    <xf numFmtId="0" fontId="18" fillId="0" borderId="83" xfId="0" applyFont="1" applyBorder="1" applyAlignment="1">
      <alignment horizontal="left" vertical="top"/>
    </xf>
    <xf numFmtId="0" fontId="18" fillId="0" borderId="166" xfId="0" applyFont="1" applyBorder="1" applyAlignment="1">
      <alignment horizontal="center"/>
    </xf>
    <xf numFmtId="0" fontId="0" fillId="0" borderId="88" xfId="0" applyBorder="1" applyAlignment="1">
      <alignment horizontal="center"/>
    </xf>
    <xf numFmtId="0" fontId="24" fillId="0" borderId="154" xfId="0" applyFont="1" applyBorder="1" applyAlignment="1">
      <alignment horizontal="left" vertical="center"/>
    </xf>
    <xf numFmtId="0" fontId="24" fillId="16" borderId="156" xfId="0" applyFont="1" applyFill="1" applyBorder="1" applyAlignment="1">
      <alignment horizontal="left" vertical="center"/>
    </xf>
    <xf numFmtId="0" fontId="24" fillId="0" borderId="0" xfId="0" applyFont="1" applyBorder="1" applyAlignment="1">
      <alignment horizontal="center" vertical="center"/>
    </xf>
    <xf numFmtId="0" fontId="28" fillId="16" borderId="155" xfId="0" applyFont="1" applyFill="1" applyBorder="1" applyAlignment="1">
      <alignment horizontal="center"/>
    </xf>
    <xf numFmtId="0" fontId="28" fillId="16" borderId="44" xfId="0" applyFont="1" applyFill="1" applyBorder="1" applyAlignment="1">
      <alignment horizontal="center"/>
    </xf>
    <xf numFmtId="0" fontId="18" fillId="7" borderId="154" xfId="0" applyFont="1" applyFill="1" applyBorder="1" applyAlignment="1">
      <alignment horizontal="center" vertical="center" wrapText="1"/>
    </xf>
    <xf numFmtId="0" fontId="18" fillId="7" borderId="87" xfId="0" applyFont="1" applyFill="1" applyBorder="1" applyAlignment="1">
      <alignment horizontal="center" vertical="center"/>
    </xf>
    <xf numFmtId="0" fontId="18" fillId="7" borderId="156" xfId="0" applyFont="1" applyFill="1" applyBorder="1" applyAlignment="1">
      <alignment horizontal="center" vertical="center" wrapText="1"/>
    </xf>
    <xf numFmtId="0" fontId="18" fillId="7" borderId="156" xfId="0" applyFont="1" applyFill="1" applyBorder="1" applyAlignment="1">
      <alignment horizontal="center" vertical="center"/>
    </xf>
    <xf numFmtId="2" fontId="18" fillId="7" borderId="46" xfId="0" applyNumberFormat="1" applyFont="1" applyFill="1" applyBorder="1" applyAlignment="1">
      <alignment horizontal="center" vertical="center" wrapText="1"/>
    </xf>
    <xf numFmtId="0" fontId="39" fillId="16" borderId="92" xfId="0" applyFont="1" applyFill="1" applyBorder="1" applyAlignment="1">
      <alignment horizontal="center" vertical="center" wrapText="1"/>
    </xf>
    <xf numFmtId="0" fontId="39" fillId="0" borderId="102" xfId="0" applyFont="1" applyBorder="1" applyAlignment="1">
      <alignment horizontal="left" vertical="top"/>
    </xf>
    <xf numFmtId="0" fontId="39" fillId="0" borderId="27" xfId="0" applyFont="1" applyBorder="1" applyAlignment="1">
      <alignment horizontal="left" vertical="top"/>
    </xf>
    <xf numFmtId="0" fontId="39" fillId="0" borderId="29" xfId="0" applyFont="1" applyBorder="1" applyAlignment="1">
      <alignment horizontal="left" vertical="top"/>
    </xf>
    <xf numFmtId="0" fontId="53" fillId="16" borderId="167" xfId="0" applyFont="1" applyFill="1" applyBorder="1" applyAlignment="1">
      <alignment horizontal="center" vertical="top"/>
    </xf>
    <xf numFmtId="164" fontId="50" fillId="16" borderId="168" xfId="0" applyNumberFormat="1" applyFont="1" applyFill="1" applyBorder="1" applyAlignment="1">
      <alignment horizontal="right" vertical="center"/>
    </xf>
    <xf numFmtId="0" fontId="0" fillId="16" borderId="167" xfId="0" applyFill="1" applyBorder="1" applyAlignment="1">
      <alignment horizontal="center"/>
    </xf>
    <xf numFmtId="0" fontId="39" fillId="16" borderId="156" xfId="0" applyFont="1" applyFill="1" applyBorder="1" applyAlignment="1">
      <alignment horizontal="center" vertical="center" wrapText="1"/>
    </xf>
    <xf numFmtId="0" fontId="39" fillId="0" borderId="169" xfId="0" applyFont="1" applyBorder="1" applyAlignment="1">
      <alignment horizontal="left" vertical="top"/>
    </xf>
    <xf numFmtId="0" fontId="39" fillId="0" borderId="74" xfId="0" applyFont="1" applyBorder="1" applyAlignment="1">
      <alignment horizontal="left" vertical="center" wrapText="1"/>
    </xf>
    <xf numFmtId="0" fontId="39" fillId="0" borderId="170" xfId="0" applyFont="1" applyBorder="1" applyAlignment="1">
      <alignment horizontal="left" vertical="center" wrapText="1"/>
    </xf>
    <xf numFmtId="0" fontId="53" fillId="16" borderId="171" xfId="0" applyFont="1" applyFill="1" applyBorder="1" applyAlignment="1">
      <alignment horizontal="center" vertical="top"/>
    </xf>
    <xf numFmtId="164" fontId="50" fillId="16" borderId="136" xfId="0" applyNumberFormat="1" applyFont="1" applyFill="1" applyBorder="1" applyAlignment="1">
      <alignment horizontal="right" vertical="center"/>
    </xf>
    <xf numFmtId="0" fontId="23" fillId="7" borderId="100" xfId="0" applyFont="1" applyFill="1" applyBorder="1" applyAlignment="1">
      <alignment horizontal="left"/>
    </xf>
    <xf numFmtId="164" fontId="23" fillId="7" borderId="125" xfId="0" applyNumberFormat="1" applyFont="1" applyFill="1" applyBorder="1" applyAlignment="1">
      <alignment horizontal="right"/>
    </xf>
    <xf numFmtId="0" fontId="19" fillId="0" borderId="73" xfId="0" applyFont="1" applyBorder="1" applyAlignment="1">
      <alignment horizontal="center"/>
    </xf>
    <xf numFmtId="0" fontId="0" fillId="0" borderId="88" xfId="0" applyFont="1" applyBorder="1" applyAlignment="1">
      <alignment horizontal="center"/>
    </xf>
    <xf numFmtId="165" fontId="24" fillId="16" borderId="156" xfId="0" applyNumberFormat="1" applyFont="1" applyFill="1" applyBorder="1" applyAlignment="1">
      <alignment horizontal="left" vertical="center"/>
    </xf>
    <xf numFmtId="0" fontId="24" fillId="0" borderId="88" xfId="0" applyFont="1" applyBorder="1" applyAlignment="1">
      <alignment horizontal="center" vertical="center"/>
    </xf>
    <xf numFmtId="0" fontId="28" fillId="16" borderId="46" xfId="0" applyFont="1" applyFill="1" applyBorder="1" applyAlignment="1">
      <alignment horizontal="center"/>
    </xf>
    <xf numFmtId="0" fontId="39" fillId="7" borderId="154" xfId="0" applyFont="1" applyFill="1" applyBorder="1" applyAlignment="1">
      <alignment horizontal="center" vertical="center"/>
    </xf>
    <xf numFmtId="165" fontId="18" fillId="7" borderId="156" xfId="0" applyNumberFormat="1" applyFont="1" applyFill="1" applyBorder="1" applyAlignment="1">
      <alignment horizontal="left" vertical="center" wrapText="1"/>
    </xf>
    <xf numFmtId="4" fontId="18" fillId="7" borderId="44" xfId="0" applyNumberFormat="1" applyFont="1" applyFill="1" applyBorder="1" applyAlignment="1">
      <alignment horizontal="center" vertical="center" wrapText="1"/>
    </xf>
    <xf numFmtId="2" fontId="18" fillId="16" borderId="157" xfId="0" applyNumberFormat="1" applyFont="1" applyFill="1" applyBorder="1" applyAlignment="1">
      <alignment horizontal="center" vertical="center" wrapText="1"/>
    </xf>
    <xf numFmtId="2" fontId="18" fillId="16" borderId="158" xfId="0" applyNumberFormat="1" applyFont="1" applyFill="1" applyBorder="1" applyAlignment="1">
      <alignment horizontal="center" vertical="center" textRotation="90" shrinkToFit="1"/>
    </xf>
    <xf numFmtId="0" fontId="39" fillId="16" borderId="127" xfId="0" applyFont="1" applyFill="1" applyBorder="1" applyAlignment="1">
      <alignment horizontal="left" vertical="center"/>
    </xf>
    <xf numFmtId="0" fontId="39" fillId="16" borderId="105" xfId="0" applyFont="1" applyFill="1" applyBorder="1" applyAlignment="1">
      <alignment horizontal="left" vertical="center"/>
    </xf>
    <xf numFmtId="0" fontId="39" fillId="16" borderId="74" xfId="0" applyFont="1" applyFill="1" applyBorder="1" applyAlignment="1">
      <alignment horizontal="left" vertical="center" wrapText="1"/>
    </xf>
    <xf numFmtId="49" fontId="56" fillId="23" borderId="163" xfId="0" applyNumberFormat="1" applyFont="1" applyFill="1" applyBorder="1" applyAlignment="1">
      <alignment horizontal="justify" vertical="center" wrapText="1"/>
    </xf>
    <xf numFmtId="2" fontId="18" fillId="16" borderId="96" xfId="0" applyNumberFormat="1" applyFont="1" applyFill="1" applyBorder="1" applyAlignment="1">
      <alignment horizontal="center" vertical="center" textRotation="90" shrinkToFit="1"/>
    </xf>
    <xf numFmtId="0" fontId="39" fillId="16" borderId="74" xfId="0" applyFont="1" applyFill="1" applyBorder="1" applyAlignment="1">
      <alignment horizontal="left" vertical="top" shrinkToFit="1"/>
    </xf>
    <xf numFmtId="0" fontId="39" fillId="0" borderId="74" xfId="0" applyFont="1" applyBorder="1" applyAlignment="1">
      <alignment horizontal="center" vertical="top"/>
    </xf>
    <xf numFmtId="0" fontId="54" fillId="0" borderId="110" xfId="0" applyFont="1" applyBorder="1" applyAlignment="1">
      <alignment horizontal="left" vertical="center"/>
    </xf>
    <xf numFmtId="2" fontId="39" fillId="6" borderId="27" xfId="0" applyNumberFormat="1" applyFont="1" applyFill="1" applyBorder="1" applyAlignment="1">
      <alignment horizontal="right" vertical="center"/>
    </xf>
    <xf numFmtId="0" fontId="39" fillId="6" borderId="110" xfId="0" applyFont="1" applyFill="1" applyBorder="1" applyAlignment="1">
      <alignment horizontal="left" vertical="center"/>
    </xf>
    <xf numFmtId="4" fontId="39" fillId="0" borderId="27" xfId="0" applyNumberFormat="1" applyFont="1" applyBorder="1" applyAlignment="1">
      <alignment horizontal="right" vertical="center"/>
    </xf>
    <xf numFmtId="0" fontId="39" fillId="0" borderId="106" xfId="0" applyFont="1" applyBorder="1" applyAlignment="1">
      <alignment horizontal="left" vertical="center"/>
    </xf>
    <xf numFmtId="0" fontId="28" fillId="24" borderId="140" xfId="0" applyFont="1" applyFill="1" applyBorder="1" applyAlignment="1">
      <alignment horizontal="right"/>
    </xf>
    <xf numFmtId="2" fontId="15" fillId="16" borderId="142" xfId="0" applyNumberFormat="1" applyFont="1" applyFill="1" applyBorder="1" applyAlignment="1">
      <alignment horizontal="right" vertical="center"/>
    </xf>
    <xf numFmtId="0" fontId="18" fillId="16" borderId="157" xfId="0" applyFont="1" applyFill="1" applyBorder="1" applyAlignment="1">
      <alignment horizontal="left" vertical="center"/>
    </xf>
    <xf numFmtId="2" fontId="15" fillId="16" borderId="37" xfId="0" applyNumberFormat="1" applyFont="1" applyFill="1" applyBorder="1" applyAlignment="1">
      <alignment horizontal="right" vertical="center"/>
    </xf>
    <xf numFmtId="0" fontId="18" fillId="16" borderId="157" xfId="0" applyFont="1" applyFill="1" applyBorder="1" applyAlignment="1">
      <alignment horizontal="center" vertical="center" wrapText="1"/>
    </xf>
    <xf numFmtId="0" fontId="18" fillId="16" borderId="169" xfId="0" applyFont="1" applyFill="1" applyBorder="1" applyAlignment="1">
      <alignment horizontal="left" vertical="center" wrapText="1"/>
    </xf>
    <xf numFmtId="0" fontId="18" fillId="16" borderId="78" xfId="0" applyFont="1" applyFill="1" applyBorder="1" applyAlignment="1">
      <alignment horizontal="left" vertical="center" wrapText="1"/>
    </xf>
    <xf numFmtId="2" fontId="18" fillId="16" borderId="37" xfId="0" applyNumberFormat="1" applyFont="1" applyFill="1" applyBorder="1" applyAlignment="1">
      <alignment horizontal="left" vertical="center" wrapText="1"/>
    </xf>
    <xf numFmtId="2" fontId="23" fillId="7" borderId="155" xfId="0" applyNumberFormat="1" applyFont="1" applyFill="1" applyBorder="1" applyAlignment="1">
      <alignment horizontal="left" vertical="center"/>
    </xf>
    <xf numFmtId="2" fontId="23" fillId="7" borderId="87" xfId="0" applyNumberFormat="1" applyFont="1" applyFill="1" applyBorder="1" applyAlignment="1">
      <alignment horizontal="right" vertical="center"/>
    </xf>
    <xf numFmtId="165" fontId="39" fillId="0" borderId="27" xfId="0" applyNumberFormat="1" applyFont="1" applyBorder="1" applyAlignment="1">
      <alignment horizontal="right" vertical="center"/>
    </xf>
    <xf numFmtId="0" fontId="22" fillId="0" borderId="83" xfId="0" applyFont="1" applyBorder="1" applyAlignment="1">
      <alignment horizontal="left"/>
    </xf>
    <xf numFmtId="0" fontId="39" fillId="0" borderId="0" xfId="0" applyFont="1" applyBorder="1" applyAlignment="1">
      <alignment horizontal="left" vertical="top" wrapText="1" shrinkToFi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4</xdr:col>
      <xdr:colOff>180975</xdr:colOff>
      <xdr:row>5</xdr:row>
      <xdr:rowOff>85725</xdr:rowOff>
    </xdr:to>
    <xdr:sp fLocksText="0">
      <xdr:nvSpPr>
        <xdr:cNvPr id="1" name="CasellaDiTesto 1"/>
        <xdr:cNvSpPr txBox="1">
          <a:spLocks noChangeArrowheads="1"/>
        </xdr:cNvSpPr>
      </xdr:nvSpPr>
      <xdr:spPr>
        <a:xfrm>
          <a:off x="0" y="219075"/>
          <a:ext cx="7734300" cy="819150"/>
        </a:xfrm>
        <a:prstGeom prst="rect">
          <a:avLst/>
        </a:prstGeom>
        <a:solidFill>
          <a:srgbClr val="FFFFFF"/>
        </a:solidFill>
        <a:ln w="19080" cmpd="sng">
          <a:solidFill>
            <a:srgbClr val="FF0000"/>
          </a:solidFill>
          <a:headEnd type="none"/>
          <a:tailEnd type="none"/>
        </a:ln>
      </xdr:spPr>
      <xdr:txBody>
        <a:bodyPr vertOverflow="clip" wrap="square" lIns="20160" tIns="20160" rIns="20160" bIns="20160" anchor="ctr"/>
        <a:p>
          <a:pPr algn="l">
            <a:defRPr/>
          </a:pPr>
          <a:r>
            <a:rPr lang="en-US" cap="none" sz="105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Commissario Delegato per la Ricostruzione
</a:t>
          </a:r>
          <a:r>
            <a:rPr lang="en-US" cap="none" sz="1200" b="1" i="0" u="none" baseline="0">
              <a:solidFill>
                <a:srgbClr val="000000"/>
              </a:solidFill>
              <a:latin typeface="Calibri"/>
              <a:ea typeface="Calibri"/>
              <a:cs typeface="Calibri"/>
            </a:rPr>
            <a:t>                        Presidente della Regione Abruzzo</a:t>
          </a:r>
        </a:p>
      </xdr:txBody>
    </xdr:sp>
    <xdr:clientData/>
  </xdr:twoCellAnchor>
  <xdr:twoCellAnchor>
    <xdr:from>
      <xdr:col>0</xdr:col>
      <xdr:colOff>47625</xdr:colOff>
      <xdr:row>1</xdr:row>
      <xdr:rowOff>85725</xdr:rowOff>
    </xdr:from>
    <xdr:to>
      <xdr:col>0</xdr:col>
      <xdr:colOff>619125</xdr:colOff>
      <xdr:row>5</xdr:row>
      <xdr:rowOff>28575</xdr:rowOff>
    </xdr:to>
    <xdr:pic>
      <xdr:nvPicPr>
        <xdr:cNvPr id="2" name="Immagine 2"/>
        <xdr:cNvPicPr preferRelativeResize="1">
          <a:picLocks noChangeAspect="1"/>
        </xdr:cNvPicPr>
      </xdr:nvPicPr>
      <xdr:blipFill>
        <a:blip r:embed="rId1"/>
        <a:stretch>
          <a:fillRect/>
        </a:stretch>
      </xdr:blipFill>
      <xdr:spPr>
        <a:xfrm>
          <a:off x="47625" y="276225"/>
          <a:ext cx="5619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112</xdr:row>
      <xdr:rowOff>47625</xdr:rowOff>
    </xdr:from>
    <xdr:to>
      <xdr:col>8</xdr:col>
      <xdr:colOff>571500</xdr:colOff>
      <xdr:row>154</xdr:row>
      <xdr:rowOff>47625</xdr:rowOff>
    </xdr:to>
    <xdr:sp fLocksText="0">
      <xdr:nvSpPr>
        <xdr:cNvPr id="1" name="CasellaDiTesto 1"/>
        <xdr:cNvSpPr txBox="1">
          <a:spLocks noChangeArrowheads="1"/>
        </xdr:cNvSpPr>
      </xdr:nvSpPr>
      <xdr:spPr>
        <a:xfrm>
          <a:off x="0" y="21878925"/>
          <a:ext cx="5448300" cy="7953375"/>
        </a:xfrm>
        <a:prstGeom prst="rect">
          <a:avLst/>
        </a:prstGeom>
        <a:solidFill>
          <a:srgbClr val="FFFFFF"/>
        </a:solidFill>
        <a:ln w="19080" cmpd="sng">
          <a:solidFill>
            <a:srgbClr val="FF0000"/>
          </a:solidFill>
          <a:headEnd type="none"/>
          <a:tailEnd type="none"/>
        </a:ln>
      </xdr:spPr>
      <xdr:txBody>
        <a:bodyPr vertOverflow="clip" wrap="square" lIns="20160" tIns="20160" rIns="20160" bIns="20160"/>
        <a:p>
          <a:pPr algn="l">
            <a:defRPr/>
          </a:pP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Gli importi  sotto elencati,  elaborati sulla base di interventi già eseguiti e/o in corso di realizzazione,  si intendono al lordo di spese tecniche, oneri sicurezza, IVA.  
</a:t>
          </a:r>
          <a:r>
            <a:rPr lang="en-US" cap="none" sz="1000" b="1"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CUNICOLO NON PRATICABILE  atto a contenere più servizi tecnologici in calcestruzzo realizzato in opera.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Schema di alloggiamento delle canalizzazioni per le diverse reti.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xdr:colOff>
      <xdr:row>14</xdr:row>
      <xdr:rowOff>171450</xdr:rowOff>
    </xdr:from>
    <xdr:to>
      <xdr:col>8</xdr:col>
      <xdr:colOff>609600</xdr:colOff>
      <xdr:row>51</xdr:row>
      <xdr:rowOff>38100</xdr:rowOff>
    </xdr:to>
    <xdr:sp fLocksText="0">
      <xdr:nvSpPr>
        <xdr:cNvPr id="2" name="CasellaDiTesto 2"/>
        <xdr:cNvSpPr txBox="1">
          <a:spLocks noChangeArrowheads="1"/>
        </xdr:cNvSpPr>
      </xdr:nvSpPr>
      <xdr:spPr>
        <a:xfrm>
          <a:off x="38100" y="3219450"/>
          <a:ext cx="5448300" cy="6915150"/>
        </a:xfrm>
        <a:prstGeom prst="rect">
          <a:avLst/>
        </a:prstGeom>
        <a:solidFill>
          <a:srgbClr val="FFFFFF"/>
        </a:solidFill>
        <a:ln w="19080" cmpd="sng">
          <a:solidFill>
            <a:srgbClr val="FF0000"/>
          </a:solidFill>
          <a:headEnd type="none"/>
          <a:tailEnd type="none"/>
        </a:ln>
      </xdr:spPr>
      <xdr:txBody>
        <a:bodyPr vertOverflow="clip" wrap="square" lIns="20160" tIns="20160" rIns="20160" bIns="20160"/>
        <a:p>
          <a:pPr algn="l">
            <a:defRPr/>
          </a:pPr>
          <a:r>
            <a:rPr lang="en-US" cap="none" sz="950" b="0" i="0" u="none" baseline="0">
              <a:solidFill>
                <a:srgbClr val="000000"/>
              </a:solidFill>
              <a:latin typeface="Calibri"/>
              <a:ea typeface="Calibri"/>
              <a:cs typeface="Calibri"/>
            </a:rPr>
            <a:t>L'OPCM 3778 riconosce agli edifici con esito di agibilità  "A" un contributo per la riparazione dei danni per l'importo massimo di € 10.000  riferito alla singola Unità Immobiliare (UI), al quale si somma l'eventuale importo massimo di € 2.500  per ciascuna  UI, per la riparazione delle parti comuni del fabbricato.
</a:t>
          </a:r>
          <a:r>
            <a:rPr lang="en-US" cap="none" sz="950" b="0" i="0" u="none" baseline="0">
              <a:solidFill>
                <a:srgbClr val="000000"/>
              </a:solidFill>
              <a:latin typeface="Calibri"/>
              <a:ea typeface="Calibri"/>
              <a:cs typeface="Calibri"/>
            </a:rPr>
            <a:t>Nel caso in cui l'unità immobiliare sia ricompresa in un aggregato edilizio con edifici con esito di agibilità "E", l' OPCM 3820 art.7, c.6, prevede un ulteriore contributo massimo pari a 150€/mq (calcolato rispetto alla superficie lorda  del fabbricato), per gli interventi di rafforzamento e miglioramento sismico.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Per gli edifici con esito di agibilità "B"e "C", dal momento che la normativa vigente non indica un limite di costo, il compilatore indicherà il valore ritenuto più congruo in base al danno riportato dagli edifici in esame, tenendo altresì conto dei costi medi di riparazione di edifici con analogo esito di agibilità, sulla base dei dati a disposizione del Comune.
</a:t>
          </a:r>
          <a:r>
            <a:rPr lang="en-US" cap="none" sz="950" b="0" i="0" u="none" baseline="0">
              <a:solidFill>
                <a:srgbClr val="000000"/>
              </a:solidFill>
              <a:latin typeface="Calibri"/>
              <a:ea typeface="Calibri"/>
              <a:cs typeface="Calibri"/>
            </a:rPr>
            <a:t>Nel caso in cui l'unità immobiliare sia ricompresa in un aggregato edilizio con edifici con esito di agibilità "E", l' OPCM 3820 art.7, c.6, prevede un incremento massimo del 30% dei 150 €/mq (calcolato rispetto alla superficie lorda del fabbricato) per gli interventi di rafforzamento e miglioramento sismico, previsti  al Cap.5 degli Indirizzi per  l'esecuzione degli interventi di cui all'OPCM 3779 del 06.06.2009.
</a:t>
          </a:r>
          <a:r>
            <a:rPr lang="en-US" cap="none" sz="950" b="0" i="0" u="none" baseline="0">
              <a:solidFill>
                <a:srgbClr val="000000"/>
              </a:solidFill>
              <a:latin typeface="Calibri"/>
              <a:ea typeface="Calibri"/>
              <a:cs typeface="Calibri"/>
            </a:rPr>
            <a:t>Il limite di contributo (di cui all' art.5, co.4, OPCM 3881) riconosciuto agli edifici con esito di agibilità  "E" è definito dal DCR 27 del 02/12/2010 ed è calcolato rispetto alla Superficie Complessiva (SC).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Il limite di contributo deve essere aumentato delle spese per l’esecuzione dei sondaggi, del costo di demolizione del fabbricato esistente e dello smaltimento dei materiali di risulta, delle spese tecniche e dell’IVA. L'OPCM 3917 prevede l'incremento del limite di contributo fino ad un massimo del 60% per gli edifici "di particolare pregio storico artistico" (art.21, co.1) e fino al 100% per gli edifici vincolati (art.21, co.2).  
</a:t>
          </a:r>
        </a:p>
      </xdr:txBody>
    </xdr:sp>
    <xdr:clientData/>
  </xdr:twoCellAnchor>
  <xdr:twoCellAnchor>
    <xdr:from>
      <xdr:col>0</xdr:col>
      <xdr:colOff>9525</xdr:colOff>
      <xdr:row>58</xdr:row>
      <xdr:rowOff>19050</xdr:rowOff>
    </xdr:from>
    <xdr:to>
      <xdr:col>8</xdr:col>
      <xdr:colOff>581025</xdr:colOff>
      <xdr:row>100</xdr:row>
      <xdr:rowOff>57150</xdr:rowOff>
    </xdr:to>
    <xdr:sp fLocksText="0">
      <xdr:nvSpPr>
        <xdr:cNvPr id="3" name="CasellaDiTesto 4"/>
        <xdr:cNvSpPr txBox="1">
          <a:spLocks noChangeArrowheads="1"/>
        </xdr:cNvSpPr>
      </xdr:nvSpPr>
      <xdr:spPr>
        <a:xfrm>
          <a:off x="9525" y="11487150"/>
          <a:ext cx="5448300" cy="8039100"/>
        </a:xfrm>
        <a:prstGeom prst="rect">
          <a:avLst/>
        </a:prstGeom>
        <a:solidFill>
          <a:srgbClr val="FFFFFF"/>
        </a:solidFill>
        <a:ln w="19080" cmpd="sng">
          <a:solidFill>
            <a:srgbClr val="FF0000"/>
          </a:solidFill>
          <a:headEnd type="none"/>
          <a:tailEnd type="none"/>
        </a:ln>
      </xdr:spPr>
      <xdr:txBody>
        <a:bodyPr vertOverflow="clip" wrap="square" lIns="20160" tIns="20160" rIns="20160" bIns="20160"/>
        <a:p>
          <a:pPr algn="l">
            <a:defRPr/>
          </a:pP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In riferimento agli edifici pubblici sono stati definiti due range specifici di costo relativamente alle caratteristiche degli immobili, distinguendo quelli non vincolati da quelli  vincolati; i costi sono stati elaborati sulla base di interventi già eseguiti e/o in corso di realizzazione. 
</a:t>
          </a:r>
          <a:r>
            <a:rPr lang="en-US" cap="none" sz="1000" b="1"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Gli "edifici di interesse strategico" sono definiti  nell'Allegato 1 del DPCM 21.10.2003, attuativo dell’ art. 2, co. 2, 3 e 4, dell’OPCM n. 3274 del 20.03.2003.
</a:t>
          </a:r>
          <a:r>
            <a:rPr lang="en-US" cap="none" sz="1000" b="1" i="0" u="none" baseline="0">
              <a:solidFill>
                <a:srgbClr val="000000"/>
              </a:solidFill>
              <a:latin typeface="Calibri"/>
              <a:ea typeface="Calibri"/>
              <a:cs typeface="Calibri"/>
            </a:rPr>
            <a:t>3</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Rispetto agli Edifici per il culto si fa riferimento alle classi di danno definite dal DPCM 23.02.2006 - Approvazione dei modelli per il rilevamento danni, a seguito degli eventi calamitosi, ai beni apparte nenti al patrimonio culturale:
</a:t>
          </a:r>
          <a:r>
            <a:rPr lang="en-US" cap="none" sz="1000" b="0" i="0" u="none" baseline="0">
              <a:solidFill>
                <a:srgbClr val="000000"/>
              </a:solidFill>
              <a:latin typeface="Calibri"/>
              <a:ea typeface="Calibri"/>
              <a:cs typeface="Calibri"/>
            </a:rPr>
            <a:t>a. </a:t>
          </a:r>
          <a:r>
            <a:rPr lang="en-US" cap="none" sz="1000" b="0" i="1" u="none" baseline="0">
              <a:solidFill>
                <a:srgbClr val="000000"/>
              </a:solidFill>
              <a:latin typeface="Calibri"/>
              <a:ea typeface="Calibri"/>
              <a:cs typeface="Calibri"/>
            </a:rPr>
            <a:t>DANNO LEGGERO (D1) </a:t>
          </a:r>
          <a:r>
            <a:rPr lang="en-US" cap="none" sz="900" b="0" i="0" u="none" baseline="0">
              <a:solidFill>
                <a:srgbClr val="000000"/>
              </a:solidFill>
              <a:latin typeface="Calibri"/>
              <a:ea typeface="Calibri"/>
              <a:cs typeface="Calibri"/>
            </a:rPr>
            <a:t>è un danno che </a:t>
          </a:r>
          <a:r>
            <a:rPr lang="en-US" cap="none" sz="900" b="0" i="1" u="none" baseline="0">
              <a:solidFill>
                <a:srgbClr val="000000"/>
              </a:solidFill>
              <a:latin typeface="Calibri"/>
              <a:ea typeface="Calibri"/>
              <a:cs typeface="Calibri"/>
            </a:rPr>
            <a:t>non cambia in modo significativo la resistenza della struttura </a:t>
          </a:r>
          <a:r>
            <a:rPr lang="en-US" cap="none" sz="900" b="0" i="0" u="none" baseline="0">
              <a:solidFill>
                <a:srgbClr val="000000"/>
              </a:solidFill>
              <a:latin typeface="Calibri"/>
              <a:ea typeface="Calibri"/>
              <a:cs typeface="Calibri"/>
            </a:rPr>
            <a:t>e non pregiudica la sicurezza degli occupanti a causa di possibili cadute di elementi non strutturali; il danno è leggero anche se queste ultime possono rapidamente essere scongiurate.
</a:t>
          </a:r>
          <a:r>
            <a:rPr lang="en-US" cap="none" sz="1000" b="0" i="0" u="none" baseline="0">
              <a:solidFill>
                <a:srgbClr val="000000"/>
              </a:solidFill>
              <a:latin typeface="Calibri"/>
              <a:ea typeface="Calibri"/>
              <a:cs typeface="Calibri"/>
            </a:rPr>
            <a:t>b. </a:t>
          </a:r>
          <a:r>
            <a:rPr lang="en-US" cap="none" sz="1000" b="0" i="1" u="none" baseline="0">
              <a:solidFill>
                <a:srgbClr val="000000"/>
              </a:solidFill>
              <a:latin typeface="Calibri"/>
              <a:ea typeface="Calibri"/>
              <a:cs typeface="Calibri"/>
            </a:rPr>
            <a:t>DANNO MEDIO - GRAVE (D2-D3) </a:t>
          </a:r>
          <a:r>
            <a:rPr lang="en-US" cap="none" sz="900" b="0" i="0" u="none" baseline="0">
              <a:solidFill>
                <a:srgbClr val="000000"/>
              </a:solidFill>
              <a:latin typeface="Calibri"/>
              <a:ea typeface="Calibri"/>
              <a:cs typeface="Calibri"/>
            </a:rPr>
            <a:t>è un danno che </a:t>
          </a:r>
          <a:r>
            <a:rPr lang="en-US" cap="none" sz="900" b="0" i="1" u="none" baseline="0">
              <a:solidFill>
                <a:srgbClr val="000000"/>
              </a:solidFill>
              <a:latin typeface="Calibri"/>
              <a:ea typeface="Calibri"/>
              <a:cs typeface="Calibri"/>
            </a:rPr>
            <a:t>potrebbe anche cambiare in modo significativo la resistenza della struttura, senza che però venga avvicinato palesemente il limite del crollo parziale di elementi strutturali principali</a:t>
          </a:r>
          <a:r>
            <a:rPr lang="en-US" cap="none" sz="900" b="0" i="0" u="none" baseline="0">
              <a:solidFill>
                <a:srgbClr val="000000"/>
              </a:solidFill>
              <a:latin typeface="Calibri"/>
              <a:ea typeface="Calibri"/>
              <a:cs typeface="Calibri"/>
            </a:rPr>
            <a:t>. Possibili cadute di oggetti non strutturali.
</a:t>
          </a:r>
          <a:r>
            <a:rPr lang="en-US" cap="none" sz="1000" b="0" i="0" u="none" baseline="0">
              <a:solidFill>
                <a:srgbClr val="000000"/>
              </a:solidFill>
              <a:latin typeface="Calibri"/>
              <a:ea typeface="Calibri"/>
              <a:cs typeface="Calibri"/>
            </a:rPr>
            <a:t>c. </a:t>
          </a:r>
          <a:r>
            <a:rPr lang="en-US" cap="none" sz="1000" b="0" i="1" u="none" baseline="0">
              <a:solidFill>
                <a:srgbClr val="000000"/>
              </a:solidFill>
              <a:latin typeface="Calibri"/>
              <a:ea typeface="Calibri"/>
              <a:cs typeface="Calibri"/>
            </a:rPr>
            <a:t>DANNO GRAVISSIMO (D4-D5) </a:t>
          </a:r>
          <a:r>
            <a:rPr lang="en-US" cap="none" sz="900" b="0" i="0" u="none" baseline="0">
              <a:solidFill>
                <a:srgbClr val="000000"/>
              </a:solidFill>
              <a:latin typeface="Calibri"/>
              <a:ea typeface="Calibri"/>
              <a:cs typeface="Calibri"/>
            </a:rPr>
            <a:t>è un danno che </a:t>
          </a:r>
          <a:r>
            <a:rPr lang="en-US" cap="none" sz="900" b="0" i="1" u="none" baseline="0">
              <a:solidFill>
                <a:srgbClr val="000000"/>
              </a:solidFill>
              <a:latin typeface="Calibri"/>
              <a:ea typeface="Calibri"/>
              <a:cs typeface="Calibri"/>
            </a:rPr>
            <a:t>modifica in modo evidente la resistenza della struttura portandola vicino al limite del crollo parziale o totale di elementi strutturali principali. </a:t>
          </a:r>
          <a:r>
            <a:rPr lang="en-US" cap="none" sz="900" b="0" i="0" u="none" baseline="0">
              <a:solidFill>
                <a:srgbClr val="000000"/>
              </a:solidFill>
              <a:latin typeface="Calibri"/>
              <a:ea typeface="Calibri"/>
              <a:cs typeface="Calibri"/>
            </a:rPr>
            <a:t>Stato descritto da danni superiori ai precedenti, incluso il collasso. 
</a:t>
          </a:r>
          <a:r>
            <a:rPr lang="en-US" cap="none" sz="1000" b="0" i="0" u="none" baseline="0">
              <a:solidFill>
                <a:srgbClr val="000000"/>
              </a:solidFill>
              <a:latin typeface="Calibri"/>
              <a:ea typeface="Calibri"/>
              <a:cs typeface="Calibri"/>
            </a:rPr>
            <a:t>(fonte GNDT,  Manuale per la compilazione della scheda AeDES)
</a:t>
          </a:r>
          <a:r>
            <a:rPr lang="en-US" cap="none" sz="1000" b="0" i="0" u="none" baseline="0">
              <a:solidFill>
                <a:srgbClr val="000000"/>
              </a:solidFill>
              <a:latin typeface="Calibri"/>
              <a:ea typeface="Calibri"/>
              <a:cs typeface="Calibri"/>
            </a:rPr>
            <a:t>I Costi Unitari sono desunti dai computi relativi ad interventi in corso e sono considerati al metro cubo (mc). In mancanza di un dato certo, il compilatore può attestarsi sul dato medio relativo al range prescelto in funzione della classe di danno individuata.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19050</xdr:colOff>
      <xdr:row>0</xdr:row>
      <xdr:rowOff>57150</xdr:rowOff>
    </xdr:from>
    <xdr:to>
      <xdr:col>9</xdr:col>
      <xdr:colOff>0</xdr:colOff>
      <xdr:row>4</xdr:row>
      <xdr:rowOff>114300</xdr:rowOff>
    </xdr:to>
    <xdr:sp fLocksText="0">
      <xdr:nvSpPr>
        <xdr:cNvPr id="4" name="CasellaDiTesto 6"/>
        <xdr:cNvSpPr txBox="1">
          <a:spLocks noChangeArrowheads="1"/>
        </xdr:cNvSpPr>
      </xdr:nvSpPr>
      <xdr:spPr>
        <a:xfrm>
          <a:off x="19050" y="57150"/>
          <a:ext cx="5467350" cy="781050"/>
        </a:xfrm>
        <a:prstGeom prst="rect">
          <a:avLst/>
        </a:prstGeom>
        <a:solidFill>
          <a:srgbClr val="FFFFFF"/>
        </a:solidFill>
        <a:ln w="19080" cmpd="sng">
          <a:solidFill>
            <a:srgbClr val="FF0000"/>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Commissario Delegato per la Ricostruzione
</a:t>
          </a:r>
          <a:r>
            <a:rPr lang="en-US" cap="none" sz="1400" b="1" i="0" u="none" baseline="0">
              <a:solidFill>
                <a:srgbClr val="000000"/>
              </a:solidFill>
              <a:latin typeface="Calibri"/>
              <a:ea typeface="Calibri"/>
              <a:cs typeface="Calibri"/>
            </a:rPr>
            <a:t>                Presidente della Regione Abruzzo</a:t>
          </a:r>
        </a:p>
      </xdr:txBody>
    </xdr:sp>
    <xdr:clientData/>
  </xdr:twoCellAnchor>
  <xdr:twoCellAnchor>
    <xdr:from>
      <xdr:col>0</xdr:col>
      <xdr:colOff>123825</xdr:colOff>
      <xdr:row>0</xdr:row>
      <xdr:rowOff>123825</xdr:rowOff>
    </xdr:from>
    <xdr:to>
      <xdr:col>1</xdr:col>
      <xdr:colOff>180975</xdr:colOff>
      <xdr:row>4</xdr:row>
      <xdr:rowOff>85725</xdr:rowOff>
    </xdr:to>
    <xdr:pic>
      <xdr:nvPicPr>
        <xdr:cNvPr id="5" name="Immagine 7"/>
        <xdr:cNvPicPr preferRelativeResize="1">
          <a:picLocks noChangeAspect="1"/>
        </xdr:cNvPicPr>
      </xdr:nvPicPr>
      <xdr:blipFill>
        <a:blip r:embed="rId1"/>
        <a:stretch>
          <a:fillRect/>
        </a:stretch>
      </xdr:blipFill>
      <xdr:spPr>
        <a:xfrm>
          <a:off x="123825" y="123825"/>
          <a:ext cx="666750" cy="685800"/>
        </a:xfrm>
        <a:prstGeom prst="rect">
          <a:avLst/>
        </a:prstGeom>
        <a:noFill/>
        <a:ln w="9525" cmpd="sng">
          <a:noFill/>
        </a:ln>
      </xdr:spPr>
    </xdr:pic>
    <xdr:clientData/>
  </xdr:twoCellAnchor>
  <xdr:twoCellAnchor>
    <xdr:from>
      <xdr:col>1</xdr:col>
      <xdr:colOff>457200</xdr:colOff>
      <xdr:row>116</xdr:row>
      <xdr:rowOff>95250</xdr:rowOff>
    </xdr:from>
    <xdr:to>
      <xdr:col>7</xdr:col>
      <xdr:colOff>209550</xdr:colOff>
      <xdr:row>126</xdr:row>
      <xdr:rowOff>66675</xdr:rowOff>
    </xdr:to>
    <xdr:pic>
      <xdr:nvPicPr>
        <xdr:cNvPr id="6" name="Immagine 3"/>
        <xdr:cNvPicPr preferRelativeResize="1">
          <a:picLocks noChangeAspect="1"/>
        </xdr:cNvPicPr>
      </xdr:nvPicPr>
      <xdr:blipFill>
        <a:blip r:embed="rId2"/>
        <a:srcRect l="5842" t="13386" r="5654" b="8988"/>
        <a:stretch>
          <a:fillRect/>
        </a:stretch>
      </xdr:blipFill>
      <xdr:spPr>
        <a:xfrm>
          <a:off x="1066800" y="22688550"/>
          <a:ext cx="3409950" cy="1876425"/>
        </a:xfrm>
        <a:prstGeom prst="rect">
          <a:avLst/>
        </a:prstGeom>
        <a:noFill/>
        <a:ln w="9525" cmpd="sng">
          <a:noFill/>
        </a:ln>
      </xdr:spPr>
    </xdr:pic>
    <xdr:clientData/>
  </xdr:twoCellAnchor>
  <xdr:twoCellAnchor>
    <xdr:from>
      <xdr:col>2</xdr:col>
      <xdr:colOff>38100</xdr:colOff>
      <xdr:row>20</xdr:row>
      <xdr:rowOff>161925</xdr:rowOff>
    </xdr:from>
    <xdr:to>
      <xdr:col>6</xdr:col>
      <xdr:colOff>0</xdr:colOff>
      <xdr:row>27</xdr:row>
      <xdr:rowOff>38100</xdr:rowOff>
    </xdr:to>
    <xdr:pic>
      <xdr:nvPicPr>
        <xdr:cNvPr id="7" name="Immagine 8"/>
        <xdr:cNvPicPr preferRelativeResize="1">
          <a:picLocks noChangeAspect="1"/>
        </xdr:cNvPicPr>
      </xdr:nvPicPr>
      <xdr:blipFill>
        <a:blip r:embed="rId3"/>
        <a:srcRect b="52090"/>
        <a:stretch>
          <a:fillRect/>
        </a:stretch>
      </xdr:blipFill>
      <xdr:spPr>
        <a:xfrm>
          <a:off x="1257300" y="4352925"/>
          <a:ext cx="2400300" cy="1209675"/>
        </a:xfrm>
        <a:prstGeom prst="rect">
          <a:avLst/>
        </a:prstGeom>
        <a:noFill/>
        <a:ln w="9525" cmpd="sng">
          <a:noFill/>
        </a:ln>
      </xdr:spPr>
    </xdr:pic>
    <xdr:clientData/>
  </xdr:twoCellAnchor>
  <xdr:twoCellAnchor>
    <xdr:from>
      <xdr:col>0</xdr:col>
      <xdr:colOff>276225</xdr:colOff>
      <xdr:row>128</xdr:row>
      <xdr:rowOff>85725</xdr:rowOff>
    </xdr:from>
    <xdr:to>
      <xdr:col>8</xdr:col>
      <xdr:colOff>247650</xdr:colOff>
      <xdr:row>151</xdr:row>
      <xdr:rowOff>161925</xdr:rowOff>
    </xdr:to>
    <xdr:pic>
      <xdr:nvPicPr>
        <xdr:cNvPr id="8" name="Immagine 11"/>
        <xdr:cNvPicPr preferRelativeResize="1">
          <a:picLocks noChangeAspect="1"/>
        </xdr:cNvPicPr>
      </xdr:nvPicPr>
      <xdr:blipFill>
        <a:blip r:embed="rId4"/>
        <a:stretch>
          <a:fillRect/>
        </a:stretch>
      </xdr:blipFill>
      <xdr:spPr>
        <a:xfrm>
          <a:off x="276225" y="24965025"/>
          <a:ext cx="4848225" cy="4438650"/>
        </a:xfrm>
        <a:prstGeom prst="rect">
          <a:avLst/>
        </a:prstGeom>
        <a:noFill/>
        <a:ln w="9525" cmpd="sng">
          <a:noFill/>
        </a:ln>
      </xdr:spPr>
    </xdr:pic>
    <xdr:clientData/>
  </xdr:twoCellAnchor>
  <xdr:twoCellAnchor>
    <xdr:from>
      <xdr:col>1</xdr:col>
      <xdr:colOff>257175</xdr:colOff>
      <xdr:row>78</xdr:row>
      <xdr:rowOff>95250</xdr:rowOff>
    </xdr:from>
    <xdr:to>
      <xdr:col>6</xdr:col>
      <xdr:colOff>561975</xdr:colOff>
      <xdr:row>95</xdr:row>
      <xdr:rowOff>133350</xdr:rowOff>
    </xdr:to>
    <xdr:pic>
      <xdr:nvPicPr>
        <xdr:cNvPr id="9" name="Immagine 12"/>
        <xdr:cNvPicPr preferRelativeResize="1">
          <a:picLocks noChangeAspect="1"/>
        </xdr:cNvPicPr>
      </xdr:nvPicPr>
      <xdr:blipFill>
        <a:blip r:embed="rId5"/>
        <a:stretch>
          <a:fillRect/>
        </a:stretch>
      </xdr:blipFill>
      <xdr:spPr>
        <a:xfrm>
          <a:off x="866775" y="15373350"/>
          <a:ext cx="3352800" cy="3276600"/>
        </a:xfrm>
        <a:prstGeom prst="rect">
          <a:avLst/>
        </a:prstGeom>
        <a:noFill/>
        <a:ln w="9525" cmpd="sng">
          <a:noFill/>
        </a:ln>
      </xdr:spPr>
    </xdr:pic>
    <xdr:clientData/>
  </xdr:twoCellAnchor>
  <xdr:twoCellAnchor>
    <xdr:from>
      <xdr:col>2</xdr:col>
      <xdr:colOff>0</xdr:colOff>
      <xdr:row>37</xdr:row>
      <xdr:rowOff>47625</xdr:rowOff>
    </xdr:from>
    <xdr:to>
      <xdr:col>6</xdr:col>
      <xdr:colOff>104775</xdr:colOff>
      <xdr:row>45</xdr:row>
      <xdr:rowOff>19050</xdr:rowOff>
    </xdr:to>
    <xdr:pic>
      <xdr:nvPicPr>
        <xdr:cNvPr id="10" name="Immagine 13"/>
        <xdr:cNvPicPr preferRelativeResize="1">
          <a:picLocks noChangeAspect="1"/>
        </xdr:cNvPicPr>
      </xdr:nvPicPr>
      <xdr:blipFill>
        <a:blip r:embed="rId6"/>
        <a:stretch>
          <a:fillRect/>
        </a:stretch>
      </xdr:blipFill>
      <xdr:spPr>
        <a:xfrm>
          <a:off x="1219200" y="7477125"/>
          <a:ext cx="2543175"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85725</xdr:rowOff>
    </xdr:from>
    <xdr:to>
      <xdr:col>0</xdr:col>
      <xdr:colOff>619125</xdr:colOff>
      <xdr:row>5</xdr:row>
      <xdr:rowOff>28575</xdr:rowOff>
    </xdr:to>
    <xdr:pic>
      <xdr:nvPicPr>
        <xdr:cNvPr id="1" name="Immagine 2"/>
        <xdr:cNvPicPr preferRelativeResize="1">
          <a:picLocks noChangeAspect="1"/>
        </xdr:cNvPicPr>
      </xdr:nvPicPr>
      <xdr:blipFill>
        <a:blip r:embed="rId1"/>
        <a:stretch>
          <a:fillRect/>
        </a:stretch>
      </xdr:blipFill>
      <xdr:spPr>
        <a:xfrm>
          <a:off x="47625" y="276225"/>
          <a:ext cx="5619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85725</xdr:rowOff>
    </xdr:from>
    <xdr:to>
      <xdr:col>0</xdr:col>
      <xdr:colOff>619125</xdr:colOff>
      <xdr:row>5</xdr:row>
      <xdr:rowOff>28575</xdr:rowOff>
    </xdr:to>
    <xdr:pic>
      <xdr:nvPicPr>
        <xdr:cNvPr id="1" name="Immagine 2"/>
        <xdr:cNvPicPr preferRelativeResize="1">
          <a:picLocks noChangeAspect="1"/>
        </xdr:cNvPicPr>
      </xdr:nvPicPr>
      <xdr:blipFill>
        <a:blip r:embed="rId1"/>
        <a:stretch>
          <a:fillRect/>
        </a:stretch>
      </xdr:blipFill>
      <xdr:spPr>
        <a:xfrm>
          <a:off x="47625" y="276225"/>
          <a:ext cx="5619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95250</xdr:rowOff>
    </xdr:from>
    <xdr:to>
      <xdr:col>10</xdr:col>
      <xdr:colOff>504825</xdr:colOff>
      <xdr:row>4</xdr:row>
      <xdr:rowOff>152400</xdr:rowOff>
    </xdr:to>
    <xdr:sp fLocksText="0">
      <xdr:nvSpPr>
        <xdr:cNvPr id="1" name="CasellaDiTesto 1"/>
        <xdr:cNvSpPr txBox="1">
          <a:spLocks noChangeArrowheads="1"/>
        </xdr:cNvSpPr>
      </xdr:nvSpPr>
      <xdr:spPr>
        <a:xfrm>
          <a:off x="447675" y="95250"/>
          <a:ext cx="8458200" cy="819150"/>
        </a:xfrm>
        <a:prstGeom prst="rect">
          <a:avLst/>
        </a:prstGeom>
        <a:solidFill>
          <a:srgbClr val="FFFFFF"/>
        </a:solidFill>
        <a:ln w="19080" cmpd="sng">
          <a:solidFill>
            <a:srgbClr val="FF0000"/>
          </a:solidFill>
          <a:headEnd type="none"/>
          <a:tailEnd type="none"/>
        </a:ln>
      </xdr:spPr>
      <xdr:txBody>
        <a:bodyPr vertOverflow="clip" wrap="square" lIns="20160" tIns="20160" rIns="20160" bIns="20160" anchor="ctr"/>
        <a:p>
          <a:pPr algn="l">
            <a:defRPr/>
          </a:pPr>
          <a:r>
            <a:rPr lang="en-US" cap="none" sz="105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Commissario Delegato per la Ricostruzione
</a:t>
          </a:r>
          <a:r>
            <a:rPr lang="en-US" cap="none" sz="1200" b="1" i="0" u="none" baseline="0">
              <a:solidFill>
                <a:srgbClr val="000000"/>
              </a:solidFill>
              <a:latin typeface="Calibri"/>
              <a:ea typeface="Calibri"/>
              <a:cs typeface="Calibri"/>
            </a:rPr>
            <a:t>                     Presidente della Regione Abruzzo</a:t>
          </a:r>
        </a:p>
      </xdr:txBody>
    </xdr:sp>
    <xdr:clientData/>
  </xdr:twoCellAnchor>
  <xdr:twoCellAnchor>
    <xdr:from>
      <xdr:col>1</xdr:col>
      <xdr:colOff>114300</xdr:colOff>
      <xdr:row>0</xdr:row>
      <xdr:rowOff>171450</xdr:rowOff>
    </xdr:from>
    <xdr:to>
      <xdr:col>1</xdr:col>
      <xdr:colOff>876300</xdr:colOff>
      <xdr:row>4</xdr:row>
      <xdr:rowOff>95250</xdr:rowOff>
    </xdr:to>
    <xdr:pic>
      <xdr:nvPicPr>
        <xdr:cNvPr id="2" name="Immagine 2"/>
        <xdr:cNvPicPr preferRelativeResize="1">
          <a:picLocks noChangeAspect="1"/>
        </xdr:cNvPicPr>
      </xdr:nvPicPr>
      <xdr:blipFill>
        <a:blip r:embed="rId1"/>
        <a:stretch>
          <a:fillRect/>
        </a:stretch>
      </xdr:blipFill>
      <xdr:spPr>
        <a:xfrm>
          <a:off x="561975" y="171450"/>
          <a:ext cx="771525" cy="685800"/>
        </a:xfrm>
        <a:prstGeom prst="rect">
          <a:avLst/>
        </a:prstGeom>
        <a:noFill/>
        <a:ln w="9525" cmpd="sng">
          <a:noFill/>
        </a:ln>
      </xdr:spPr>
    </xdr:pic>
    <xdr:clientData/>
  </xdr:twoCellAnchor>
  <xdr:twoCellAnchor>
    <xdr:from>
      <xdr:col>1</xdr:col>
      <xdr:colOff>9525</xdr:colOff>
      <xdr:row>30</xdr:row>
      <xdr:rowOff>57150</xdr:rowOff>
    </xdr:from>
    <xdr:to>
      <xdr:col>10</xdr:col>
      <xdr:colOff>523875</xdr:colOff>
      <xdr:row>42</xdr:row>
      <xdr:rowOff>66675</xdr:rowOff>
    </xdr:to>
    <xdr:sp fLocksText="0">
      <xdr:nvSpPr>
        <xdr:cNvPr id="3" name="CasellaDiTesto 3"/>
        <xdr:cNvSpPr txBox="1">
          <a:spLocks noChangeArrowheads="1"/>
        </xdr:cNvSpPr>
      </xdr:nvSpPr>
      <xdr:spPr>
        <a:xfrm>
          <a:off x="457200" y="6762750"/>
          <a:ext cx="8467725" cy="2181225"/>
        </a:xfrm>
        <a:prstGeom prst="rect">
          <a:avLst/>
        </a:prstGeom>
        <a:solidFill>
          <a:srgbClr val="FFFFFF"/>
        </a:solidFill>
        <a:ln w="12600" cmpd="sng">
          <a:solidFill>
            <a:srgbClr val="FF0000"/>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Verdana"/>
              <a:ea typeface="Verdana"/>
              <a:cs typeface="Verdana"/>
            </a:rPr>
            <a:t>NOTE PER LA COMPILAZIONE
</a:t>
          </a:r>
          <a:r>
            <a:rPr lang="en-US" cap="none" sz="1000" b="1" i="0" u="none" baseline="0">
              <a:solidFill>
                <a:srgbClr val="000000"/>
              </a:solidFill>
              <a:latin typeface="Verdana"/>
              <a:ea typeface="Verdana"/>
              <a:cs typeface="Verdana"/>
            </a:rPr>
            <a:t>1. </a:t>
          </a:r>
          <a:r>
            <a:rPr lang="en-US" cap="none" sz="1000" b="0" i="0" u="none" baseline="0">
              <a:solidFill>
                <a:srgbClr val="000000"/>
              </a:solidFill>
              <a:latin typeface="Verdana"/>
              <a:ea typeface="Verdana"/>
              <a:cs typeface="Verdana"/>
            </a:rPr>
            <a:t>Il costo unitario si intende comprensivo degli oneri dell'esecuzione delle indagini,  dell'eventuale demolizione del fabbricato esistente, dello smaltimento dei materiali di risulta, delle spese tecniche e dell' IVA. 
</a:t>
          </a:r>
          <a:r>
            <a:rPr lang="en-US" cap="none" sz="1000" b="1" i="0" u="none" baseline="0">
              <a:solidFill>
                <a:srgbClr val="000000"/>
              </a:solidFill>
              <a:latin typeface="Verdana"/>
              <a:ea typeface="Verdana"/>
              <a:cs typeface="Verdana"/>
            </a:rPr>
            <a:t>2. </a:t>
          </a:r>
          <a:r>
            <a:rPr lang="en-US" cap="none" sz="1000" b="0" i="0" u="none" baseline="0">
              <a:solidFill>
                <a:srgbClr val="000000"/>
              </a:solidFill>
              <a:latin typeface="Verdana"/>
              <a:ea typeface="Verdana"/>
              <a:cs typeface="Verdana"/>
            </a:rPr>
            <a:t>Le destinazioni d'uso sono state suddivise in: Usi Residenziali (R)  e Altri Usi (AU). Coerentemente con quanto indicato nelle OPCM, sono specificate come di seguito:
</a:t>
          </a:r>
          <a:r>
            <a:rPr lang="en-US" cap="none" sz="1000" b="0" i="0" u="none" baseline="0">
              <a:solidFill>
                <a:srgbClr val="000000"/>
              </a:solidFill>
              <a:latin typeface="Verdana"/>
              <a:ea typeface="Verdana"/>
              <a:cs typeface="Verdana"/>
            </a:rPr>
            <a:t>R1 Abitazione principale;
</a:t>
          </a:r>
          <a:r>
            <a:rPr lang="en-US" cap="none" sz="1000" b="0" i="0" u="none" baseline="0">
              <a:solidFill>
                <a:srgbClr val="000000"/>
              </a:solidFill>
              <a:latin typeface="Verdana"/>
              <a:ea typeface="Verdana"/>
              <a:cs typeface="Verdana"/>
            </a:rPr>
            <a:t>R2 Immobili diversi da quelli adibiti ad abitazione principale;
</a:t>
          </a:r>
          <a:r>
            <a:rPr lang="en-US" cap="none" sz="1000" b="0" i="0" u="none" baseline="0">
              <a:solidFill>
                <a:srgbClr val="000000"/>
              </a:solidFill>
              <a:latin typeface="Verdana"/>
              <a:ea typeface="Verdana"/>
              <a:cs typeface="Verdana"/>
            </a:rPr>
            <a:t>AU Immobili ad uso non abitativo.
</a:t>
          </a:r>
          <a:r>
            <a:rPr lang="en-US" cap="none" sz="1000" b="1" i="0" u="none" baseline="0">
              <a:solidFill>
                <a:srgbClr val="000000"/>
              </a:solidFill>
              <a:latin typeface="Verdana"/>
              <a:ea typeface="Verdana"/>
              <a:cs typeface="Verdana"/>
            </a:rPr>
            <a:t>3. </a:t>
          </a:r>
          <a:r>
            <a:rPr lang="en-US" cap="none" sz="1000" b="0" i="0" u="none" baseline="0">
              <a:solidFill>
                <a:srgbClr val="000000"/>
              </a:solidFill>
              <a:latin typeface="Verdana"/>
              <a:ea typeface="Verdana"/>
              <a:cs typeface="Verdana"/>
            </a:rPr>
            <a:t>Il contributo relativo agli edifici con esito di agibilità "A" si riferisce alla singola Unità Immobiliare (UI) ed è definito dalla OPCM 3778. Nel caso in cui l'unità immobiliare sia ricompresa in un aggregato edilizio con edifici con esito di agibilità "E", questo può essere incrementato come previsto nell' OPCM 3820 art.7, c.6. </a:t>
          </a:r>
        </a:p>
      </xdr:txBody>
    </xdr:sp>
    <xdr:clientData/>
  </xdr:twoCellAnchor>
  <xdr:twoCellAnchor>
    <xdr:from>
      <xdr:col>12</xdr:col>
      <xdr:colOff>28575</xdr:colOff>
      <xdr:row>30</xdr:row>
      <xdr:rowOff>57150</xdr:rowOff>
    </xdr:from>
    <xdr:to>
      <xdr:col>24</xdr:col>
      <xdr:colOff>9525</xdr:colOff>
      <xdr:row>42</xdr:row>
      <xdr:rowOff>66675</xdr:rowOff>
    </xdr:to>
    <xdr:sp fLocksText="0">
      <xdr:nvSpPr>
        <xdr:cNvPr id="4" name="CasellaDiTesto 4"/>
        <xdr:cNvSpPr txBox="1">
          <a:spLocks noChangeArrowheads="1"/>
        </xdr:cNvSpPr>
      </xdr:nvSpPr>
      <xdr:spPr>
        <a:xfrm>
          <a:off x="8972550" y="6762750"/>
          <a:ext cx="7858125" cy="2181225"/>
        </a:xfrm>
        <a:prstGeom prst="rect">
          <a:avLst/>
        </a:prstGeom>
        <a:solidFill>
          <a:srgbClr val="FFFFFF"/>
        </a:solidFill>
        <a:ln w="12600" cmpd="sng">
          <a:solidFill>
            <a:srgbClr val="FF0000"/>
          </a:solidFill>
          <a:headEnd type="none"/>
          <a:tailEnd type="none"/>
        </a:ln>
      </xdr:spPr>
      <xdr:txBody>
        <a:bodyPr vertOverflow="clip" wrap="square" lIns="20160" tIns="20160" rIns="20160" bIns="20160"/>
        <a:p>
          <a:pPr algn="l">
            <a:defRPr/>
          </a:pPr>
          <a:r>
            <a:rPr lang="en-US" cap="none" sz="1000" b="1" i="0" u="none" baseline="0">
              <a:solidFill>
                <a:srgbClr val="000000"/>
              </a:solidFill>
              <a:latin typeface="Verdana"/>
              <a:ea typeface="Verdana"/>
              <a:cs typeface="Verdana"/>
            </a:rPr>
            <a:t>4. </a:t>
          </a:r>
          <a:r>
            <a:rPr lang="en-US" cap="none" sz="1000" b="0" i="0" u="none" baseline="0">
              <a:solidFill>
                <a:srgbClr val="000000"/>
              </a:solidFill>
              <a:latin typeface="Verdana"/>
              <a:ea typeface="Verdana"/>
              <a:cs typeface="Verdana"/>
            </a:rPr>
            <a:t>E</a:t>
          </a:r>
          <a:r>
            <a:rPr lang="en-US" cap="none" sz="1000" b="0" i="0" u="none" baseline="-25000">
              <a:solidFill>
                <a:srgbClr val="000000"/>
              </a:solidFill>
              <a:latin typeface="Verdana"/>
              <a:ea typeface="Verdana"/>
              <a:cs typeface="Verdana"/>
            </a:rPr>
            <a:t>E</a:t>
          </a:r>
          <a:r>
            <a:rPr lang="en-US" cap="none" sz="1000" b="0" i="0" u="none" baseline="0">
              <a:solidFill>
                <a:srgbClr val="000000"/>
              </a:solidFill>
              <a:latin typeface="Verdana"/>
              <a:ea typeface="Verdana"/>
              <a:cs typeface="Verdana"/>
            </a:rPr>
            <a:t>= Edifici singolI o in aggregato con esito "E"; E</a:t>
          </a:r>
          <a:r>
            <a:rPr lang="en-US" cap="none" sz="1000" b="0" i="0" u="none" baseline="-25000">
              <a:solidFill>
                <a:srgbClr val="000000"/>
              </a:solidFill>
              <a:latin typeface="Verdana"/>
              <a:ea typeface="Verdana"/>
              <a:cs typeface="Verdana"/>
            </a:rPr>
            <a:t>P</a:t>
          </a:r>
          <a:r>
            <a:rPr lang="en-US" cap="none" sz="1000" b="0" i="0" u="none" baseline="0">
              <a:solidFill>
                <a:srgbClr val="000000"/>
              </a:solidFill>
              <a:latin typeface="Verdana"/>
              <a:ea typeface="Verdana"/>
              <a:cs typeface="Verdana"/>
            </a:rPr>
            <a:t> = Edifici di particolare pregio storico artistico con esito "E" (OPCM 3917, art.21, c.1); E</a:t>
          </a:r>
          <a:r>
            <a:rPr lang="en-US" cap="none" sz="1000" b="0" i="0" u="none" baseline="-25000">
              <a:solidFill>
                <a:srgbClr val="000000"/>
              </a:solidFill>
              <a:latin typeface="Verdana"/>
              <a:ea typeface="Verdana"/>
              <a:cs typeface="Verdana"/>
            </a:rPr>
            <a:t>V</a:t>
          </a:r>
          <a:r>
            <a:rPr lang="en-US" cap="none" sz="1000" b="0" i="0" u="none" baseline="0">
              <a:solidFill>
                <a:srgbClr val="000000"/>
              </a:solidFill>
              <a:latin typeface="Verdana"/>
              <a:ea typeface="Verdana"/>
              <a:cs typeface="Verdana"/>
            </a:rPr>
            <a:t> = Edifici  soggetti a  vincolo con esito "E"  (OPCM 3917, art.21, c.2). Nelle more della definizione degli elenchi degli edifici di particolare pregio storico artistico da parte della competente commissione (Decreto del Commissario delegato per la Ricostruzione n.55 del 29.04.2011), il carattere di "pregio" dell'edificio (OPCM 3917 art.21) è definito discrezionalmente dal compilatore, in base alla presenza dei requisiti indicati nel Decreto del Commissario Delegato per la Ricostruzione n. 45 del 17.02.2011, anche sulla scorta delle conoscenze già in possesso dell'Amministrazione. Il limite di contributo (di cui all' art.5, co.4, OPCM 3881) riconosciuto agli edifici con esito di agibilità  "E" è definito dal Decreto del Commissario delegato per la Ricostruzione n. 27 del 02.12.2010 ed è calcolato rispetto alla Superficie Complessiva (SC), costituita dalla superficie utile abitabile aumentata del 60% della somma della superficie non residenziale e della superficie parcheggi.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95250</xdr:rowOff>
    </xdr:from>
    <xdr:to>
      <xdr:col>9</xdr:col>
      <xdr:colOff>0</xdr:colOff>
      <xdr:row>52</xdr:row>
      <xdr:rowOff>47625</xdr:rowOff>
    </xdr:to>
    <xdr:sp fLocksText="0">
      <xdr:nvSpPr>
        <xdr:cNvPr id="1" name="CasellaDiTesto 1"/>
        <xdr:cNvSpPr txBox="1">
          <a:spLocks noChangeArrowheads="1"/>
        </xdr:cNvSpPr>
      </xdr:nvSpPr>
      <xdr:spPr>
        <a:xfrm>
          <a:off x="0" y="7839075"/>
          <a:ext cx="6048375" cy="2771775"/>
        </a:xfrm>
        <a:prstGeom prst="rect">
          <a:avLst/>
        </a:prstGeom>
        <a:solidFill>
          <a:srgbClr val="FFFFFF"/>
        </a:solidFill>
        <a:ln w="19080" cmpd="sng">
          <a:solidFill>
            <a:srgbClr val="FF0000"/>
          </a:solidFill>
          <a:headEnd type="none"/>
          <a:tailEnd type="none"/>
        </a:ln>
      </xdr:spPr>
      <xdr:txBody>
        <a:bodyPr vertOverflow="clip" wrap="square" lIns="20160" tIns="20160" rIns="20160" bIns="20160"/>
        <a:p>
          <a:pPr algn="l">
            <a:defRPr/>
          </a:pPr>
          <a:r>
            <a:rPr lang="en-US" cap="none" sz="1000" b="1" i="0" u="none" baseline="0">
              <a:solidFill>
                <a:srgbClr val="000000"/>
              </a:solidFill>
              <a:latin typeface="Calibri"/>
              <a:ea typeface="Calibri"/>
              <a:cs typeface="Calibri"/>
            </a:rPr>
            <a:t>NOTE PER LA COMPILAZIONE
</a:t>
          </a:r>
          <a:r>
            <a:rPr lang="en-US" cap="none" sz="1000" b="1"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Il costo unitario si intende comprensivo degli oneri dell'esecuzione delle indagini,  dell'eventuale demolizione del fabbricato esistente, dello smaltimento dei materiali di risulta, delle spese tecniche e dell' IVA. 
</a:t>
          </a:r>
          <a:r>
            <a:rPr lang="en-US" cap="none" sz="1000" b="1"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Il contributo relativo agli edifici con esito di agibilità "A" si riferisce alla singola Unità Immobiliare (UI) ed è definito dalla OPCM 3778. Nel caso in cui l'unità immobiliare sia ricompresa in un aggregato edilizio con edifici con esito di agibilità "E", questo può essere incrementato come previsto nell' OPCM 3820 art.7, c.6. 
</a:t>
          </a:r>
          <a:r>
            <a:rPr lang="en-US" cap="none" sz="1000" b="1" i="0" u="none" baseline="0">
              <a:solidFill>
                <a:srgbClr val="000000"/>
              </a:solidFill>
              <a:latin typeface="Calibri"/>
              <a:ea typeface="Calibri"/>
              <a:cs typeface="Calibri"/>
            </a:rPr>
            <a:t>3. </a:t>
          </a:r>
          <a:r>
            <a:rPr lang="en-US" cap="none" sz="1000" b="0" i="0" u="none" baseline="0">
              <a:solidFill>
                <a:srgbClr val="000000"/>
              </a:solidFill>
              <a:latin typeface="Calibri"/>
              <a:ea typeface="Calibri"/>
              <a:cs typeface="Calibri"/>
            </a:rPr>
            <a:t>E</a:t>
          </a:r>
          <a:r>
            <a:rPr lang="en-US" cap="none" sz="1000" b="0" i="0" u="none" baseline="-25000">
              <a:solidFill>
                <a:srgbClr val="000000"/>
              </a:solidFill>
              <a:latin typeface="Calibri"/>
              <a:ea typeface="Calibri"/>
              <a:cs typeface="Calibri"/>
            </a:rPr>
            <a:t>E</a:t>
          </a:r>
          <a:r>
            <a:rPr lang="en-US" cap="none" sz="1000" b="0" i="0" u="none" baseline="0">
              <a:solidFill>
                <a:srgbClr val="000000"/>
              </a:solidFill>
              <a:latin typeface="Calibri"/>
              <a:ea typeface="Calibri"/>
              <a:cs typeface="Calibri"/>
            </a:rPr>
            <a:t>= Edifici singolI o in aggregato con esito "E"; E</a:t>
          </a:r>
          <a:r>
            <a:rPr lang="en-US" cap="none" sz="1000" b="0" i="0" u="none" baseline="-25000">
              <a:solidFill>
                <a:srgbClr val="000000"/>
              </a:solidFill>
              <a:latin typeface="Calibri"/>
              <a:ea typeface="Calibri"/>
              <a:cs typeface="Calibri"/>
            </a:rPr>
            <a:t>P</a:t>
          </a:r>
          <a:r>
            <a:rPr lang="en-US" cap="none" sz="1000" b="0" i="0" u="none" baseline="0">
              <a:solidFill>
                <a:srgbClr val="000000"/>
              </a:solidFill>
              <a:latin typeface="Calibri"/>
              <a:ea typeface="Calibri"/>
              <a:cs typeface="Calibri"/>
            </a:rPr>
            <a:t> = Edifici di particolare pregio storico artistico con esito "E" (OPCM 3917, art.21, c.1); E</a:t>
          </a:r>
          <a:r>
            <a:rPr lang="en-US" cap="none" sz="1000" b="0" i="0" u="none" baseline="-25000">
              <a:solidFill>
                <a:srgbClr val="000000"/>
              </a:solidFill>
              <a:latin typeface="Calibri"/>
              <a:ea typeface="Calibri"/>
              <a:cs typeface="Calibri"/>
            </a:rPr>
            <a:t>V</a:t>
          </a:r>
          <a:r>
            <a:rPr lang="en-US" cap="none" sz="1000" b="0" i="0" u="none" baseline="0">
              <a:solidFill>
                <a:srgbClr val="000000"/>
              </a:solidFill>
              <a:latin typeface="Calibri"/>
              <a:ea typeface="Calibri"/>
              <a:cs typeface="Calibri"/>
            </a:rPr>
            <a:t> = Edifici  soggetti a  vincolo con esito "E"  (OPCM 3917, art.21, c.2). Nelle more della definizione degli elenchi degli edifici di particolare pregio storico artistico da parte della competente commissione (Decreto del Commissario delegato per la Ricostruzione n.55 del 29.04.2011), il carattere di "pregio" dell'edificio (OPCM 3917 art.21) è definito discrezionalmente dal compilatore, in base alla presenza dei requisiti indicati nel Decreto del Commissario Delegato per la Ricostruzione n. 45 del 17.02.2011, anche sulla scorta delle conoscenze già in possesso dell'Amministrazione. Il limite di contributo (di cui all' art.5, co.4, OPCM 3881) riconosciuto agli edifici con esito di agibilità  "E" è definito dal Decreto del Commissario delegato per la Ricostruzione n. 27 del 02.12.2010 ed è calcolato rispetto alla Superficie Complessiva (SC), costituita dalla superficie utile abitabile aumentata del 60% della somma della superficie non residenziale e della superficie parcheggi.
</a:t>
          </a:r>
        </a:p>
      </xdr:txBody>
    </xdr:sp>
    <xdr:clientData/>
  </xdr:twoCellAnchor>
  <xdr:twoCellAnchor>
    <xdr:from>
      <xdr:col>0</xdr:col>
      <xdr:colOff>28575</xdr:colOff>
      <xdr:row>0</xdr:row>
      <xdr:rowOff>85725</xdr:rowOff>
    </xdr:from>
    <xdr:to>
      <xdr:col>8</xdr:col>
      <xdr:colOff>266700</xdr:colOff>
      <xdr:row>4</xdr:row>
      <xdr:rowOff>152400</xdr:rowOff>
    </xdr:to>
    <xdr:sp fLocksText="0">
      <xdr:nvSpPr>
        <xdr:cNvPr id="2" name="CasellaDiTesto 2"/>
        <xdr:cNvSpPr txBox="1">
          <a:spLocks noChangeArrowheads="1"/>
        </xdr:cNvSpPr>
      </xdr:nvSpPr>
      <xdr:spPr>
        <a:xfrm>
          <a:off x="28575" y="85725"/>
          <a:ext cx="6010275" cy="828675"/>
        </a:xfrm>
        <a:prstGeom prst="rect">
          <a:avLst/>
        </a:prstGeom>
        <a:solidFill>
          <a:srgbClr val="FFFFFF"/>
        </a:solidFill>
        <a:ln w="19080" cmpd="sng">
          <a:solidFill>
            <a:srgbClr val="FF0000"/>
          </a:solidFill>
          <a:headEnd type="none"/>
          <a:tailEnd type="none"/>
        </a:ln>
      </xdr:spPr>
      <xdr:txBody>
        <a:bodyPr vertOverflow="clip" wrap="square" lIns="20160" tIns="20160" rIns="20160" bIns="20160" anchor="ctr"/>
        <a:p>
          <a:pPr algn="l">
            <a:defRPr/>
          </a:pPr>
          <a:r>
            <a:rPr lang="en-US" cap="none" sz="105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Commissario Delegato per la Ricostruzione
</a:t>
          </a:r>
          <a:r>
            <a:rPr lang="en-US" cap="none" sz="1200" b="1" i="0" u="none" baseline="0">
              <a:solidFill>
                <a:srgbClr val="000000"/>
              </a:solidFill>
              <a:latin typeface="Calibri"/>
              <a:ea typeface="Calibri"/>
              <a:cs typeface="Calibri"/>
            </a:rPr>
            <a:t>                             Presidente della Regione Abruzzo</a:t>
          </a:r>
        </a:p>
      </xdr:txBody>
    </xdr:sp>
    <xdr:clientData/>
  </xdr:twoCellAnchor>
  <xdr:twoCellAnchor>
    <xdr:from>
      <xdr:col>0</xdr:col>
      <xdr:colOff>133350</xdr:colOff>
      <xdr:row>0</xdr:row>
      <xdr:rowOff>171450</xdr:rowOff>
    </xdr:from>
    <xdr:to>
      <xdr:col>1</xdr:col>
      <xdr:colOff>342900</xdr:colOff>
      <xdr:row>4</xdr:row>
      <xdr:rowOff>95250</xdr:rowOff>
    </xdr:to>
    <xdr:pic>
      <xdr:nvPicPr>
        <xdr:cNvPr id="3" name="Immagine 3"/>
        <xdr:cNvPicPr preferRelativeResize="1">
          <a:picLocks noChangeAspect="1"/>
        </xdr:cNvPicPr>
      </xdr:nvPicPr>
      <xdr:blipFill>
        <a:blip r:embed="rId1"/>
        <a:stretch>
          <a:fillRect/>
        </a:stretch>
      </xdr:blipFill>
      <xdr:spPr>
        <a:xfrm>
          <a:off x="133350" y="171450"/>
          <a:ext cx="67627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38100</xdr:rowOff>
    </xdr:from>
    <xdr:to>
      <xdr:col>9</xdr:col>
      <xdr:colOff>180975</xdr:colOff>
      <xdr:row>53</xdr:row>
      <xdr:rowOff>209550</xdr:rowOff>
    </xdr:to>
    <xdr:sp fLocksText="0">
      <xdr:nvSpPr>
        <xdr:cNvPr id="1" name="CasellaDiTesto 1"/>
        <xdr:cNvSpPr txBox="1">
          <a:spLocks noChangeArrowheads="1"/>
        </xdr:cNvSpPr>
      </xdr:nvSpPr>
      <xdr:spPr>
        <a:xfrm>
          <a:off x="0" y="8020050"/>
          <a:ext cx="6410325" cy="2324100"/>
        </a:xfrm>
        <a:prstGeom prst="rect">
          <a:avLst/>
        </a:prstGeom>
        <a:solidFill>
          <a:srgbClr val="FFFFFF"/>
        </a:solidFill>
        <a:ln w="19080" cmpd="sng">
          <a:solidFill>
            <a:srgbClr val="FF0000"/>
          </a:solidFill>
          <a:headEnd type="none"/>
          <a:tailEnd type="none"/>
        </a:ln>
      </xdr:spPr>
      <xdr:txBody>
        <a:bodyPr vertOverflow="clip" wrap="square" lIns="20160" tIns="20160" rIns="20160" bIns="20160"/>
        <a:p>
          <a:pPr algn="l">
            <a:defRPr/>
          </a:pPr>
          <a:r>
            <a:rPr lang="en-US" cap="none" sz="900" b="1" i="0" u="none" baseline="0">
              <a:solidFill>
                <a:srgbClr val="000000"/>
              </a:solidFill>
              <a:latin typeface="Calibri"/>
              <a:ea typeface="Calibri"/>
              <a:cs typeface="Calibri"/>
            </a:rPr>
            <a:t>NOTE PER LA COMPILAZIONE
</a:t>
          </a:r>
          <a:r>
            <a:rPr lang="en-US" cap="none" sz="900" b="1" i="0" u="none" baseline="0">
              <a:solidFill>
                <a:srgbClr val="000000"/>
              </a:solidFill>
              <a:latin typeface="Calibri"/>
              <a:ea typeface="Calibri"/>
              <a:cs typeface="Calibri"/>
            </a:rPr>
            <a:t>1. </a:t>
          </a:r>
          <a:r>
            <a:rPr lang="en-US" cap="none" sz="900" b="0" i="0" u="none" baseline="0">
              <a:solidFill>
                <a:srgbClr val="000000"/>
              </a:solidFill>
              <a:latin typeface="Calibri"/>
              <a:ea typeface="Calibri"/>
              <a:cs typeface="Calibri"/>
            </a:rPr>
            <a:t>Per Superficie Totale (ST) s'intende il prodotto della superficie di impronta a terra dell'edificio per il numero complessivo dei piani. 
</a:t>
          </a:r>
          <a:r>
            <a:rPr lang="en-US" cap="none" sz="900" b="1" i="0" u="none" baseline="0">
              <a:solidFill>
                <a:srgbClr val="000000"/>
              </a:solidFill>
              <a:latin typeface="Calibri"/>
              <a:ea typeface="Calibri"/>
              <a:cs typeface="Calibri"/>
            </a:rPr>
            <a:t>2. </a:t>
          </a:r>
          <a:r>
            <a:rPr lang="en-US" cap="none" sz="900" b="0" i="0" u="none" baseline="0">
              <a:solidFill>
                <a:srgbClr val="000000"/>
              </a:solidFill>
              <a:latin typeface="Calibri"/>
              <a:ea typeface="Calibri"/>
              <a:cs typeface="Calibri"/>
            </a:rPr>
            <a:t>Il costo unitario si intende comprensivo degli oneri dell'esecuzione delle indagini,  dell'eventuale demolizione del fabbricato esistente, dello smaltimento dei materiali di risulta, delle spese tecniche e dell' IVA. 
</a:t>
          </a:r>
          <a:r>
            <a:rPr lang="en-US" cap="none" sz="900" b="1" i="0" u="none" baseline="0">
              <a:solidFill>
                <a:srgbClr val="000000"/>
              </a:solidFill>
              <a:latin typeface="Calibri"/>
              <a:ea typeface="Calibri"/>
              <a:cs typeface="Calibri"/>
            </a:rPr>
            <a:t>3. </a:t>
          </a:r>
          <a:r>
            <a:rPr lang="en-US" cap="none" sz="900" b="0" i="0" u="none" baseline="0">
              <a:solidFill>
                <a:srgbClr val="000000"/>
              </a:solidFill>
              <a:latin typeface="Calibri"/>
              <a:ea typeface="Calibri"/>
              <a:cs typeface="Calibri"/>
            </a:rPr>
            <a:t>Gli "edifici di interesse strategico" sono definiti  nell'Allegato 1 del DPCM 21.10.2003, attuativo dell’ art. 2, co. 2, 3 e 4, dell’OPCM n. 3274 del 20.03.2003.
</a:t>
          </a:r>
          <a:r>
            <a:rPr lang="en-US" cap="none" sz="900" b="1" i="0" u="none" baseline="0">
              <a:solidFill>
                <a:srgbClr val="000000"/>
              </a:solidFill>
              <a:latin typeface="Calibri"/>
              <a:ea typeface="Calibri"/>
              <a:cs typeface="Calibri"/>
            </a:rPr>
            <a:t>4. </a:t>
          </a:r>
          <a:r>
            <a:rPr lang="en-US" cap="none" sz="900" b="0" i="0" u="none" baseline="0">
              <a:solidFill>
                <a:srgbClr val="000000"/>
              </a:solidFill>
              <a:latin typeface="Calibri"/>
              <a:ea typeface="Calibri"/>
              <a:cs typeface="Calibri"/>
            </a:rPr>
            <a:t>Rispetto agli Edifici per il culto si fa riferimento alle classi di danno definite dal DPCM 23.02.2006 - Approvazione dei modelli per il rilevamento danni, a seguito degli eventi calamitosi, ai beni apparte nenti al patrimonio culturale:
</a:t>
          </a:r>
          <a:r>
            <a:rPr lang="en-US" cap="none" sz="900" b="0" i="0" u="none" baseline="0">
              <a:solidFill>
                <a:srgbClr val="000000"/>
              </a:solidFill>
              <a:latin typeface="Calibri"/>
              <a:ea typeface="Calibri"/>
              <a:cs typeface="Calibri"/>
            </a:rPr>
            <a:t>a. </a:t>
          </a:r>
          <a:r>
            <a:rPr lang="en-US" cap="none" sz="900" b="0" i="1" u="none" baseline="0">
              <a:solidFill>
                <a:srgbClr val="000000"/>
              </a:solidFill>
              <a:latin typeface="Calibri"/>
              <a:ea typeface="Calibri"/>
              <a:cs typeface="Calibri"/>
            </a:rPr>
            <a:t>DANNO LEGGERO (D1) </a:t>
          </a:r>
          <a:r>
            <a:rPr lang="en-US" cap="none" sz="900" b="0" i="0" u="none" baseline="0">
              <a:solidFill>
                <a:srgbClr val="000000"/>
              </a:solidFill>
              <a:latin typeface="Calibri"/>
              <a:ea typeface="Calibri"/>
              <a:cs typeface="Calibri"/>
            </a:rPr>
            <a:t>è un danno che </a:t>
          </a:r>
          <a:r>
            <a:rPr lang="en-US" cap="none" sz="900" b="0" i="1" u="none" baseline="0">
              <a:solidFill>
                <a:srgbClr val="000000"/>
              </a:solidFill>
              <a:latin typeface="Calibri"/>
              <a:ea typeface="Calibri"/>
              <a:cs typeface="Calibri"/>
            </a:rPr>
            <a:t>non cambia in modo significativo la resistenza della struttura </a:t>
          </a:r>
          <a:r>
            <a:rPr lang="en-US" cap="none" sz="900" b="0" i="0" u="none" baseline="0">
              <a:solidFill>
                <a:srgbClr val="000000"/>
              </a:solidFill>
              <a:latin typeface="Calibri"/>
              <a:ea typeface="Calibri"/>
              <a:cs typeface="Calibri"/>
            </a:rPr>
            <a:t>e non pregiudica la sicurezza degli occupanti a causa di possibili cadute di elementi non strutturali; il danno è leggero anche se queste ultime possono rapidamente essere scongiurate.
</a:t>
          </a:r>
          <a:r>
            <a:rPr lang="en-US" cap="none" sz="900" b="0" i="0" u="none" baseline="0">
              <a:solidFill>
                <a:srgbClr val="000000"/>
              </a:solidFill>
              <a:latin typeface="Calibri"/>
              <a:ea typeface="Calibri"/>
              <a:cs typeface="Calibri"/>
            </a:rPr>
            <a:t>b. </a:t>
          </a:r>
          <a:r>
            <a:rPr lang="en-US" cap="none" sz="900" b="0" i="1" u="none" baseline="0">
              <a:solidFill>
                <a:srgbClr val="000000"/>
              </a:solidFill>
              <a:latin typeface="Calibri"/>
              <a:ea typeface="Calibri"/>
              <a:cs typeface="Calibri"/>
            </a:rPr>
            <a:t>DANNO MEDIO - GRAVE (D2-D3) </a:t>
          </a:r>
          <a:r>
            <a:rPr lang="en-US" cap="none" sz="900" b="0" i="0" u="none" baseline="0">
              <a:solidFill>
                <a:srgbClr val="000000"/>
              </a:solidFill>
              <a:latin typeface="Calibri"/>
              <a:ea typeface="Calibri"/>
              <a:cs typeface="Calibri"/>
            </a:rPr>
            <a:t>è un danno che </a:t>
          </a:r>
          <a:r>
            <a:rPr lang="en-US" cap="none" sz="900" b="0" i="1" u="none" baseline="0">
              <a:solidFill>
                <a:srgbClr val="000000"/>
              </a:solidFill>
              <a:latin typeface="Calibri"/>
              <a:ea typeface="Calibri"/>
              <a:cs typeface="Calibri"/>
            </a:rPr>
            <a:t>potrebbe anche cambiare in modo significativo la resistenza della struttura, senza che però venga avvicinato palesemente il limite del crollo parziale di elementi strutturali principali</a:t>
          </a:r>
          <a:r>
            <a:rPr lang="en-US" cap="none" sz="900" b="0" i="0" u="none" baseline="0">
              <a:solidFill>
                <a:srgbClr val="000000"/>
              </a:solidFill>
              <a:latin typeface="Calibri"/>
              <a:ea typeface="Calibri"/>
              <a:cs typeface="Calibri"/>
            </a:rPr>
            <a:t>. Possibili cadute di oggetti non strutturali.
</a:t>
          </a:r>
          <a:r>
            <a:rPr lang="en-US" cap="none" sz="900" b="0" i="0" u="none" baseline="0">
              <a:solidFill>
                <a:srgbClr val="000000"/>
              </a:solidFill>
              <a:latin typeface="Calibri"/>
              <a:ea typeface="Calibri"/>
              <a:cs typeface="Calibri"/>
            </a:rPr>
            <a:t>c. </a:t>
          </a:r>
          <a:r>
            <a:rPr lang="en-US" cap="none" sz="900" b="0" i="1" u="none" baseline="0">
              <a:solidFill>
                <a:srgbClr val="000000"/>
              </a:solidFill>
              <a:latin typeface="Calibri"/>
              <a:ea typeface="Calibri"/>
              <a:cs typeface="Calibri"/>
            </a:rPr>
            <a:t>DANNO GRAVISSIMO (D4-D5) </a:t>
          </a:r>
          <a:r>
            <a:rPr lang="en-US" cap="none" sz="900" b="0" i="0" u="none" baseline="0">
              <a:solidFill>
                <a:srgbClr val="000000"/>
              </a:solidFill>
              <a:latin typeface="Calibri"/>
              <a:ea typeface="Calibri"/>
              <a:cs typeface="Calibri"/>
            </a:rPr>
            <a:t>è un danno che </a:t>
          </a:r>
          <a:r>
            <a:rPr lang="en-US" cap="none" sz="900" b="0" i="1" u="none" baseline="0">
              <a:solidFill>
                <a:srgbClr val="000000"/>
              </a:solidFill>
              <a:latin typeface="Calibri"/>
              <a:ea typeface="Calibri"/>
              <a:cs typeface="Calibri"/>
            </a:rPr>
            <a:t>modifica in modo evidente la resistenza della struttura portandola vicino al limite del crollo parziale o totale di elementi strutturali principali. </a:t>
          </a:r>
          <a:r>
            <a:rPr lang="en-US" cap="none" sz="900" b="0" i="0" u="none" baseline="0">
              <a:solidFill>
                <a:srgbClr val="000000"/>
              </a:solidFill>
              <a:latin typeface="Calibri"/>
              <a:ea typeface="Calibri"/>
              <a:cs typeface="Calibri"/>
            </a:rPr>
            <a:t>Stato descritto da danni superiori ai precedenti, incluso il collasso. 
</a:t>
          </a:r>
          <a:r>
            <a:rPr lang="en-US" cap="none" sz="900" b="0" i="0" u="none" baseline="0">
              <a:solidFill>
                <a:srgbClr val="000000"/>
              </a:solidFill>
              <a:latin typeface="Calibri"/>
              <a:ea typeface="Calibri"/>
              <a:cs typeface="Calibri"/>
            </a:rPr>
            <a:t>(fonte GNDT,  Manuale per la compilazione della scheda AeDES)
</a:t>
          </a:r>
        </a:p>
      </xdr:txBody>
    </xdr:sp>
    <xdr:clientData/>
  </xdr:twoCellAnchor>
  <xdr:twoCellAnchor>
    <xdr:from>
      <xdr:col>0</xdr:col>
      <xdr:colOff>0</xdr:colOff>
      <xdr:row>0</xdr:row>
      <xdr:rowOff>0</xdr:rowOff>
    </xdr:from>
    <xdr:to>
      <xdr:col>9</xdr:col>
      <xdr:colOff>180975</xdr:colOff>
      <xdr:row>1</xdr:row>
      <xdr:rowOff>504825</xdr:rowOff>
    </xdr:to>
    <xdr:sp fLocksText="0">
      <xdr:nvSpPr>
        <xdr:cNvPr id="2" name="CasellaDiTesto 2"/>
        <xdr:cNvSpPr txBox="1">
          <a:spLocks noChangeArrowheads="1"/>
        </xdr:cNvSpPr>
      </xdr:nvSpPr>
      <xdr:spPr>
        <a:xfrm>
          <a:off x="0" y="0"/>
          <a:ext cx="6410325" cy="695325"/>
        </a:xfrm>
        <a:prstGeom prst="rect">
          <a:avLst/>
        </a:prstGeom>
        <a:solidFill>
          <a:srgbClr val="FFFFFF"/>
        </a:solidFill>
        <a:ln w="19080" cmpd="sng">
          <a:solidFill>
            <a:srgbClr val="FF0000"/>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Commissario Delegato per la Ricostruzione
</a:t>
          </a:r>
          <a:r>
            <a:rPr lang="en-US" cap="none" sz="1400" b="1" i="0" u="none" baseline="0">
              <a:solidFill>
                <a:srgbClr val="000000"/>
              </a:solidFill>
              <a:latin typeface="Calibri"/>
              <a:ea typeface="Calibri"/>
              <a:cs typeface="Calibri"/>
            </a:rPr>
            <a:t>                        Presidente della Regione Abruzzo</a:t>
          </a:r>
        </a:p>
      </xdr:txBody>
    </xdr:sp>
    <xdr:clientData/>
  </xdr:twoCellAnchor>
  <xdr:twoCellAnchor>
    <xdr:from>
      <xdr:col>0</xdr:col>
      <xdr:colOff>171450</xdr:colOff>
      <xdr:row>0</xdr:row>
      <xdr:rowOff>28575</xdr:rowOff>
    </xdr:from>
    <xdr:to>
      <xdr:col>1</xdr:col>
      <xdr:colOff>361950</xdr:colOff>
      <xdr:row>1</xdr:row>
      <xdr:rowOff>495300</xdr:rowOff>
    </xdr:to>
    <xdr:pic>
      <xdr:nvPicPr>
        <xdr:cNvPr id="3" name="Immagine 3"/>
        <xdr:cNvPicPr preferRelativeResize="1">
          <a:picLocks noChangeAspect="1"/>
        </xdr:cNvPicPr>
      </xdr:nvPicPr>
      <xdr:blipFill>
        <a:blip r:embed="rId1"/>
        <a:stretch>
          <a:fillRect/>
        </a:stretch>
      </xdr:blipFill>
      <xdr:spPr>
        <a:xfrm>
          <a:off x="171450" y="28575"/>
          <a:ext cx="609600"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66675</xdr:rowOff>
    </xdr:from>
    <xdr:to>
      <xdr:col>9</xdr:col>
      <xdr:colOff>123825</xdr:colOff>
      <xdr:row>4</xdr:row>
      <xdr:rowOff>123825</xdr:rowOff>
    </xdr:to>
    <xdr:sp fLocksText="0">
      <xdr:nvSpPr>
        <xdr:cNvPr id="1" name="CasellaDiTesto 1"/>
        <xdr:cNvSpPr txBox="1">
          <a:spLocks noChangeArrowheads="1"/>
        </xdr:cNvSpPr>
      </xdr:nvSpPr>
      <xdr:spPr>
        <a:xfrm>
          <a:off x="19050" y="66675"/>
          <a:ext cx="7848600" cy="819150"/>
        </a:xfrm>
        <a:prstGeom prst="rect">
          <a:avLst/>
        </a:prstGeom>
        <a:solidFill>
          <a:srgbClr val="FFFFFF"/>
        </a:solidFill>
        <a:ln w="19080" cmpd="sng">
          <a:solidFill>
            <a:srgbClr val="FF0000"/>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Commissario Delegato per la Ricostruzione
</a:t>
          </a:r>
          <a:r>
            <a:rPr lang="en-US" cap="none" sz="1400" b="1" i="0" u="none" baseline="0">
              <a:solidFill>
                <a:srgbClr val="000000"/>
              </a:solidFill>
              <a:latin typeface="Calibri"/>
              <a:ea typeface="Calibri"/>
              <a:cs typeface="Calibri"/>
            </a:rPr>
            <a:t>                            Presidente della Regione Abruzzo</a:t>
          </a:r>
        </a:p>
      </xdr:txBody>
    </xdr:sp>
    <xdr:clientData/>
  </xdr:twoCellAnchor>
  <xdr:twoCellAnchor>
    <xdr:from>
      <xdr:col>0</xdr:col>
      <xdr:colOff>47625</xdr:colOff>
      <xdr:row>0</xdr:row>
      <xdr:rowOff>123825</xdr:rowOff>
    </xdr:from>
    <xdr:to>
      <xdr:col>0</xdr:col>
      <xdr:colOff>762000</xdr:colOff>
      <xdr:row>4</xdr:row>
      <xdr:rowOff>38100</xdr:rowOff>
    </xdr:to>
    <xdr:pic>
      <xdr:nvPicPr>
        <xdr:cNvPr id="2" name="Immagine 2"/>
        <xdr:cNvPicPr preferRelativeResize="1">
          <a:picLocks noChangeAspect="1"/>
        </xdr:cNvPicPr>
      </xdr:nvPicPr>
      <xdr:blipFill>
        <a:blip r:embed="rId1"/>
        <a:stretch>
          <a:fillRect/>
        </a:stretch>
      </xdr:blipFill>
      <xdr:spPr>
        <a:xfrm>
          <a:off x="47625" y="123825"/>
          <a:ext cx="714375" cy="676275"/>
        </a:xfrm>
        <a:prstGeom prst="rect">
          <a:avLst/>
        </a:prstGeom>
        <a:noFill/>
        <a:ln w="9525" cmpd="sng">
          <a:noFill/>
        </a:ln>
      </xdr:spPr>
    </xdr:pic>
    <xdr:clientData/>
  </xdr:twoCellAnchor>
  <xdr:twoCellAnchor>
    <xdr:from>
      <xdr:col>0</xdr:col>
      <xdr:colOff>0</xdr:colOff>
      <xdr:row>68</xdr:row>
      <xdr:rowOff>0</xdr:rowOff>
    </xdr:from>
    <xdr:to>
      <xdr:col>10</xdr:col>
      <xdr:colOff>19050</xdr:colOff>
      <xdr:row>77</xdr:row>
      <xdr:rowOff>161925</xdr:rowOff>
    </xdr:to>
    <xdr:sp fLocksText="0">
      <xdr:nvSpPr>
        <xdr:cNvPr id="3" name="CasellaDiTesto 4"/>
        <xdr:cNvSpPr txBox="1">
          <a:spLocks noChangeArrowheads="1"/>
        </xdr:cNvSpPr>
      </xdr:nvSpPr>
      <xdr:spPr>
        <a:xfrm>
          <a:off x="0" y="11010900"/>
          <a:ext cx="7915275" cy="1876425"/>
        </a:xfrm>
        <a:prstGeom prst="rect">
          <a:avLst/>
        </a:prstGeom>
        <a:solidFill>
          <a:srgbClr val="FFFFFF"/>
        </a:solidFill>
        <a:ln w="19080" cmpd="sng">
          <a:solidFill>
            <a:srgbClr val="FF0000"/>
          </a:solidFill>
          <a:headEnd type="none"/>
          <a:tailEnd type="none"/>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NOTE PER LA COMPILAZIONE
</a:t>
          </a:r>
          <a:r>
            <a:rPr lang="en-US" cap="none" sz="1000" b="1"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Importo al lordo di spese tecniche, oneri sicurezza, IVA.  
</a:t>
          </a:r>
          <a:r>
            <a:rPr lang="en-US" cap="none" sz="1000" b="1"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L'importo unitario relativo a ciascun tipo di rete si intende inclusivo del costo dello scavo.
</a:t>
          </a:r>
          <a:r>
            <a:rPr lang="en-US" cap="none" sz="1000" b="1" i="0" u="none" baseline="0">
              <a:solidFill>
                <a:srgbClr val="000000"/>
              </a:solidFill>
              <a:latin typeface="Calibri"/>
              <a:ea typeface="Calibri"/>
              <a:cs typeface="Calibri"/>
            </a:rPr>
            <a:t>3. </a:t>
          </a:r>
          <a:r>
            <a:rPr lang="en-US" cap="none" sz="1000" b="0" i="0" u="none" baseline="0">
              <a:solidFill>
                <a:srgbClr val="000000"/>
              </a:solidFill>
              <a:latin typeface="Calibri"/>
              <a:ea typeface="Calibri"/>
              <a:cs typeface="Calibri"/>
            </a:rPr>
            <a:t>CUNICOLO NON PRATICABILE  atto a contenere più servizi tecnologici.
</a:t>
          </a:r>
          <a:r>
            <a:rPr lang="en-US" cap="none" sz="1000" b="1" i="0" u="none" baseline="0">
              <a:solidFill>
                <a:srgbClr val="000000"/>
              </a:solidFill>
              <a:latin typeface="Calibri"/>
              <a:ea typeface="Calibri"/>
              <a:cs typeface="Calibri"/>
            </a:rPr>
            <a:t>4. </a:t>
          </a:r>
          <a:r>
            <a:rPr lang="en-US" cap="none" sz="1000" b="0" i="0" u="none" baseline="0">
              <a:solidFill>
                <a:srgbClr val="000000"/>
              </a:solidFill>
              <a:latin typeface="Calibri"/>
              <a:ea typeface="Calibri"/>
              <a:cs typeface="Calibri"/>
            </a:rPr>
            <a:t>RETE VIARIA, importo comprensivo di: scavo sbancamento o rilevato, preparazione piano di posa, fondazione stradale, misto bitumato, binder, tappeto d’usura carreggiata, fondazione marciapiede, tappeto d’usura marciapiede, cordonato, zanella , incidenza raccolta idraulica, incidenza illuminazione pubblica.
</a:t>
          </a:r>
          <a:r>
            <a:rPr lang="en-US" cap="none" sz="1000" b="1" i="0" u="none" baseline="0">
              <a:solidFill>
                <a:srgbClr val="000000"/>
              </a:solidFill>
              <a:latin typeface="Calibri"/>
              <a:ea typeface="Calibri"/>
              <a:cs typeface="Calibri"/>
            </a:rPr>
            <a:t>5. </a:t>
          </a:r>
          <a:r>
            <a:rPr lang="en-US" cap="none" sz="1000" b="0" i="0" u="none" baseline="0">
              <a:solidFill>
                <a:srgbClr val="000000"/>
              </a:solidFill>
              <a:latin typeface="Calibri"/>
              <a:ea typeface="Calibri"/>
              <a:cs typeface="Calibri"/>
            </a:rPr>
            <a:t> SPAZI PAVIMENTATI (piazze, spazi pubblici, ecc.), importo comprensivo di: rimozione pavimentazione esistente, esecuzione di nuova pavimentazione, incidenza verde e alberature, incidenza arredo urbano, incidenza illuminazione pubblica.
</a:t>
          </a:r>
          <a:r>
            <a:rPr lang="en-US" cap="none" sz="1000" b="1" i="0" u="none" baseline="0">
              <a:solidFill>
                <a:srgbClr val="000000"/>
              </a:solidFill>
              <a:latin typeface="Calibri"/>
              <a:ea typeface="Calibri"/>
              <a:cs typeface="Calibri"/>
            </a:rPr>
            <a:t>6. </a:t>
          </a:r>
          <a:r>
            <a:rPr lang="en-US" cap="none" sz="1000" b="0" i="0" u="none" baseline="0">
              <a:solidFill>
                <a:srgbClr val="000000"/>
              </a:solidFill>
              <a:latin typeface="Calibri"/>
              <a:ea typeface="Calibri"/>
              <a:cs typeface="Calibri"/>
            </a:rPr>
            <a:t>VERDE PUBBLICO, importo comprensivo di: sistemazione a verde, incidenza impianto di irrigazione, incidenza alberature, incidenza arredo urbano, incidenza illuminazione pubblica.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66675</xdr:rowOff>
    </xdr:from>
    <xdr:to>
      <xdr:col>9</xdr:col>
      <xdr:colOff>123825</xdr:colOff>
      <xdr:row>4</xdr:row>
      <xdr:rowOff>123825</xdr:rowOff>
    </xdr:to>
    <xdr:sp fLocksText="0">
      <xdr:nvSpPr>
        <xdr:cNvPr id="1" name="CasellaDiTesto 1"/>
        <xdr:cNvSpPr txBox="1">
          <a:spLocks noChangeArrowheads="1"/>
        </xdr:cNvSpPr>
      </xdr:nvSpPr>
      <xdr:spPr>
        <a:xfrm>
          <a:off x="19050" y="66675"/>
          <a:ext cx="7848600" cy="819150"/>
        </a:xfrm>
        <a:prstGeom prst="rect">
          <a:avLst/>
        </a:prstGeom>
        <a:solidFill>
          <a:srgbClr val="FFFFFF"/>
        </a:solidFill>
        <a:ln w="19080" cmpd="sng">
          <a:solidFill>
            <a:srgbClr val="FF0000"/>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Commissario Delegato per la Ricostruzione
</a:t>
          </a:r>
          <a:r>
            <a:rPr lang="en-US" cap="none" sz="1400" b="1" i="0" u="none" baseline="0">
              <a:solidFill>
                <a:srgbClr val="000000"/>
              </a:solidFill>
              <a:latin typeface="Calibri"/>
              <a:ea typeface="Calibri"/>
              <a:cs typeface="Calibri"/>
            </a:rPr>
            <a:t>                            Presidente della Regione Abruzzo</a:t>
          </a:r>
        </a:p>
      </xdr:txBody>
    </xdr:sp>
    <xdr:clientData/>
  </xdr:twoCellAnchor>
  <xdr:twoCellAnchor>
    <xdr:from>
      <xdr:col>0</xdr:col>
      <xdr:colOff>47625</xdr:colOff>
      <xdr:row>0</xdr:row>
      <xdr:rowOff>123825</xdr:rowOff>
    </xdr:from>
    <xdr:to>
      <xdr:col>0</xdr:col>
      <xdr:colOff>762000</xdr:colOff>
      <xdr:row>4</xdr:row>
      <xdr:rowOff>38100</xdr:rowOff>
    </xdr:to>
    <xdr:pic>
      <xdr:nvPicPr>
        <xdr:cNvPr id="2" name="Immagine 2"/>
        <xdr:cNvPicPr preferRelativeResize="1">
          <a:picLocks noChangeAspect="1"/>
        </xdr:cNvPicPr>
      </xdr:nvPicPr>
      <xdr:blipFill>
        <a:blip r:embed="rId1"/>
        <a:stretch>
          <a:fillRect/>
        </a:stretch>
      </xdr:blipFill>
      <xdr:spPr>
        <a:xfrm>
          <a:off x="47625" y="123825"/>
          <a:ext cx="714375"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66675</xdr:rowOff>
    </xdr:from>
    <xdr:to>
      <xdr:col>9</xdr:col>
      <xdr:colOff>123825</xdr:colOff>
      <xdr:row>4</xdr:row>
      <xdr:rowOff>123825</xdr:rowOff>
    </xdr:to>
    <xdr:sp fLocksText="0">
      <xdr:nvSpPr>
        <xdr:cNvPr id="1" name="CasellaDiTesto 1"/>
        <xdr:cNvSpPr txBox="1">
          <a:spLocks noChangeArrowheads="1"/>
        </xdr:cNvSpPr>
      </xdr:nvSpPr>
      <xdr:spPr>
        <a:xfrm>
          <a:off x="19050" y="66675"/>
          <a:ext cx="7800975" cy="819150"/>
        </a:xfrm>
        <a:prstGeom prst="rect">
          <a:avLst/>
        </a:prstGeom>
        <a:solidFill>
          <a:srgbClr val="FFFFFF"/>
        </a:solidFill>
        <a:ln w="19080" cmpd="sng">
          <a:solidFill>
            <a:srgbClr val="FF0000"/>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Commissario Delegato per la Ricostruzione
</a:t>
          </a:r>
          <a:r>
            <a:rPr lang="en-US" cap="none" sz="1400" b="1" i="0" u="none" baseline="0">
              <a:solidFill>
                <a:srgbClr val="000000"/>
              </a:solidFill>
              <a:latin typeface="Calibri"/>
              <a:ea typeface="Calibri"/>
              <a:cs typeface="Calibri"/>
            </a:rPr>
            <a:t>                            Presidente della Regione Abruzzo</a:t>
          </a:r>
        </a:p>
      </xdr:txBody>
    </xdr:sp>
    <xdr:clientData/>
  </xdr:twoCellAnchor>
  <xdr:twoCellAnchor>
    <xdr:from>
      <xdr:col>0</xdr:col>
      <xdr:colOff>47625</xdr:colOff>
      <xdr:row>0</xdr:row>
      <xdr:rowOff>123825</xdr:rowOff>
    </xdr:from>
    <xdr:to>
      <xdr:col>0</xdr:col>
      <xdr:colOff>762000</xdr:colOff>
      <xdr:row>4</xdr:row>
      <xdr:rowOff>38100</xdr:rowOff>
    </xdr:to>
    <xdr:pic>
      <xdr:nvPicPr>
        <xdr:cNvPr id="2" name="Immagine 2"/>
        <xdr:cNvPicPr preferRelativeResize="1">
          <a:picLocks noChangeAspect="1"/>
        </xdr:cNvPicPr>
      </xdr:nvPicPr>
      <xdr:blipFill>
        <a:blip r:embed="rId1"/>
        <a:stretch>
          <a:fillRect/>
        </a:stretch>
      </xdr:blipFill>
      <xdr:spPr>
        <a:xfrm>
          <a:off x="47625" y="123825"/>
          <a:ext cx="7143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7:I31"/>
  <sheetViews>
    <sheetView zoomScale="80" zoomScaleNormal="80" zoomScaleSheetLayoutView="100" zoomScalePageLayoutView="0" workbookViewId="0" topLeftCell="A1">
      <selection activeCell="B31" sqref="B31"/>
    </sheetView>
  </sheetViews>
  <sheetFormatPr defaultColWidth="9.140625" defaultRowHeight="15"/>
  <cols>
    <col min="1" max="1" width="52.7109375" style="0" customWidth="1"/>
    <col min="2" max="2" width="20.7109375" style="0" customWidth="1"/>
    <col min="3" max="3" width="3.7109375" style="0" customWidth="1"/>
    <col min="4" max="4" width="36.140625" style="1" customWidth="1"/>
    <col min="5" max="5" width="3.00390625" style="0" customWidth="1"/>
    <col min="6" max="6" width="4.28125" style="0" customWidth="1"/>
    <col min="9" max="9" width="20.140625" style="0" customWidth="1"/>
  </cols>
  <sheetData>
    <row r="7" spans="1:5" ht="14.25">
      <c r="A7" s="379" t="s">
        <v>0</v>
      </c>
      <c r="B7" s="379"/>
      <c r="C7" s="379"/>
      <c r="D7" s="379"/>
      <c r="E7" s="379"/>
    </row>
    <row r="8" spans="1:5" ht="21">
      <c r="A8" s="380" t="s">
        <v>1</v>
      </c>
      <c r="B8" s="380"/>
      <c r="C8" s="380"/>
      <c r="D8" s="380"/>
      <c r="E8" s="380"/>
    </row>
    <row r="9" spans="1:5" ht="23.25">
      <c r="A9" s="381" t="s">
        <v>2</v>
      </c>
      <c r="B9" s="381"/>
      <c r="C9" s="381"/>
      <c r="D9" s="381"/>
      <c r="E9" s="381"/>
    </row>
    <row r="10" spans="1:3" ht="14.25">
      <c r="A10" s="382"/>
      <c r="B10" s="382"/>
      <c r="C10" s="382"/>
    </row>
    <row r="11" spans="1:5" ht="39.75" customHeight="1">
      <c r="A11" s="383" t="s">
        <v>3</v>
      </c>
      <c r="B11" s="383"/>
      <c r="C11" s="383"/>
      <c r="D11" s="383"/>
      <c r="E11" s="383"/>
    </row>
    <row r="12" spans="1:5" s="3" customFormat="1" ht="15.75" customHeight="1">
      <c r="A12" s="2" t="s">
        <v>4</v>
      </c>
      <c r="B12" s="384" t="s">
        <v>5</v>
      </c>
      <c r="C12" s="384"/>
      <c r="D12" s="384"/>
      <c r="E12" s="384"/>
    </row>
    <row r="13" spans="1:5" ht="15" customHeight="1">
      <c r="A13" s="385" t="s">
        <v>6</v>
      </c>
      <c r="B13" s="386"/>
      <c r="C13" s="386"/>
      <c r="D13" s="387">
        <f>'EDILIZIA PRIVATA'!J22</f>
        <v>12571760.879999999</v>
      </c>
      <c r="E13" s="388" t="s">
        <v>7</v>
      </c>
    </row>
    <row r="14" spans="1:5" ht="15" customHeight="1">
      <c r="A14" s="385"/>
      <c r="B14" s="386"/>
      <c r="C14" s="386"/>
      <c r="D14" s="387"/>
      <c r="E14" s="388"/>
    </row>
    <row r="15" spans="1:5" ht="15.75" customHeight="1">
      <c r="A15" s="385"/>
      <c r="B15" s="386"/>
      <c r="C15" s="386"/>
      <c r="D15" s="387"/>
      <c r="E15" s="388"/>
    </row>
    <row r="16" spans="1:5" ht="45.75" customHeight="1">
      <c r="A16" s="4" t="s">
        <v>8</v>
      </c>
      <c r="B16" s="389"/>
      <c r="C16" s="389"/>
      <c r="D16" s="5"/>
      <c r="E16" s="6" t="s">
        <v>7</v>
      </c>
    </row>
    <row r="17" spans="1:5" ht="42" customHeight="1">
      <c r="A17" s="7" t="s">
        <v>9</v>
      </c>
      <c r="B17" s="390"/>
      <c r="C17" s="390"/>
      <c r="D17" s="8">
        <f>'EDILIZIA PUBBLICA E PER I CULTO'!I7</f>
        <v>0</v>
      </c>
      <c r="E17" s="6" t="s">
        <v>7</v>
      </c>
    </row>
    <row r="18" spans="1:5" ht="13.5" customHeight="1">
      <c r="A18" s="9" t="s">
        <v>10</v>
      </c>
      <c r="B18" s="10"/>
      <c r="C18" s="11"/>
      <c r="D18" s="12"/>
      <c r="E18" s="13"/>
    </row>
    <row r="19" spans="1:5" ht="15" customHeight="1">
      <c r="A19" s="14" t="s">
        <v>11</v>
      </c>
      <c r="B19" s="15">
        <f>'EDILIZIA PUBBLICA E PER I CULTO'!I18</f>
        <v>0</v>
      </c>
      <c r="C19" s="16" t="s">
        <v>7</v>
      </c>
      <c r="D19" s="17"/>
      <c r="E19" s="18"/>
    </row>
    <row r="20" spans="1:5" ht="15" customHeight="1">
      <c r="A20" s="19" t="s">
        <v>12</v>
      </c>
      <c r="B20" s="20">
        <f>'EDILIZIA PUBBLICA E PER I CULTO'!I25</f>
        <v>0</v>
      </c>
      <c r="C20" s="21" t="s">
        <v>7</v>
      </c>
      <c r="D20" s="22"/>
      <c r="E20" s="23"/>
    </row>
    <row r="21" spans="1:5" ht="15" customHeight="1">
      <c r="A21" s="19" t="s">
        <v>13</v>
      </c>
      <c r="B21" s="24">
        <f>'EDILIZIA PUBBLICA E PER I CULTO'!I29</f>
        <v>0</v>
      </c>
      <c r="C21" s="21" t="s">
        <v>7</v>
      </c>
      <c r="D21" s="24"/>
      <c r="E21" s="23"/>
    </row>
    <row r="22" spans="1:5" ht="37.5" customHeight="1">
      <c r="A22" s="7" t="s">
        <v>14</v>
      </c>
      <c r="B22" s="390"/>
      <c r="C22" s="390"/>
      <c r="D22" s="25">
        <f>'RETI_SPAZ_PUB-in_ambito_RIPAR'!I10</f>
        <v>1089735.1516200001</v>
      </c>
      <c r="E22" s="6" t="s">
        <v>7</v>
      </c>
    </row>
    <row r="23" spans="1:5" ht="12.75" customHeight="1">
      <c r="A23" s="26" t="s">
        <v>10</v>
      </c>
      <c r="B23" s="27"/>
      <c r="C23" s="28"/>
      <c r="D23" s="29"/>
      <c r="E23" s="13"/>
    </row>
    <row r="24" spans="1:5" ht="15" customHeight="1">
      <c r="A24" s="30" t="s">
        <v>15</v>
      </c>
      <c r="B24" s="31">
        <f>'RETI_SPAZ_PUB-in_ambito_RIPAR'!I37</f>
        <v>783574.3800000002</v>
      </c>
      <c r="C24" s="32" t="s">
        <v>7</v>
      </c>
      <c r="D24" s="33"/>
      <c r="E24" s="34"/>
    </row>
    <row r="25" spans="1:5" ht="15" customHeight="1">
      <c r="A25" s="35" t="s">
        <v>16</v>
      </c>
      <c r="B25" s="36">
        <f>'RETI_SPAZ_PUB-in_ambito_RIPAR'!I39</f>
        <v>36633.19662</v>
      </c>
      <c r="C25" s="37" t="s">
        <v>7</v>
      </c>
      <c r="D25" s="38"/>
      <c r="E25" s="39"/>
    </row>
    <row r="26" spans="1:5" ht="15" customHeight="1">
      <c r="A26" s="40" t="s">
        <v>17</v>
      </c>
      <c r="B26" s="10">
        <f>'RETI_SPAZ_PUB-in_ambito_RIPAR'!I42</f>
        <v>265686.96</v>
      </c>
      <c r="C26" s="41" t="s">
        <v>7</v>
      </c>
      <c r="D26" s="42"/>
      <c r="E26" s="43"/>
    </row>
    <row r="27" spans="1:5" ht="15" customHeight="1">
      <c r="A27" s="44" t="s">
        <v>18</v>
      </c>
      <c r="B27" s="45">
        <f>'RETI_SPAZ_PUB-in_ambito_RIPAR'!I45</f>
        <v>3840.6150000000007</v>
      </c>
      <c r="C27" s="46" t="s">
        <v>7</v>
      </c>
      <c r="D27" s="42"/>
      <c r="E27" s="43"/>
    </row>
    <row r="28" spans="1:9" ht="33.75" customHeight="1">
      <c r="A28" s="391" t="s">
        <v>19</v>
      </c>
      <c r="B28" s="391"/>
      <c r="C28" s="391"/>
      <c r="D28" s="47">
        <f>SUM(D13+D16+D17+D22)</f>
        <v>13661496.03162</v>
      </c>
      <c r="E28" s="48" t="s">
        <v>7</v>
      </c>
      <c r="I28" s="49"/>
    </row>
    <row r="29" ht="14.25">
      <c r="B29" s="50"/>
    </row>
    <row r="31" spans="1:2" ht="18">
      <c r="A31" s="51"/>
      <c r="B31" s="51"/>
    </row>
  </sheetData>
  <sheetProtection selectLockedCells="1" selectUnlockedCells="1"/>
  <mergeCells count="14">
    <mergeCell ref="B22:C22"/>
    <mergeCell ref="A28:C28"/>
    <mergeCell ref="A13:A15"/>
    <mergeCell ref="B13:C15"/>
    <mergeCell ref="D13:D15"/>
    <mergeCell ref="E13:E15"/>
    <mergeCell ref="B16:C16"/>
    <mergeCell ref="B17:C17"/>
    <mergeCell ref="A7:E7"/>
    <mergeCell ref="A8:E8"/>
    <mergeCell ref="A9:E9"/>
    <mergeCell ref="A10:C10"/>
    <mergeCell ref="A11:E11"/>
    <mergeCell ref="B12:E12"/>
  </mergeCells>
  <printOptions/>
  <pageMargins left="1.2993055555555555" right="0.7083333333333334" top="0.7479166666666667" bottom="0.7479166666666667" header="0.5118055555555555" footer="0.5118055555555555"/>
  <pageSetup fitToHeight="1" fitToWidth="1" horizontalDpi="300" verticalDpi="300" orientation="landscape" paperSize="9" scale="63" r:id="rId2"/>
  <drawing r:id="rId1"/>
</worksheet>
</file>

<file path=xl/worksheets/sheet10.xml><?xml version="1.0" encoding="utf-8"?>
<worksheet xmlns="http://schemas.openxmlformats.org/spreadsheetml/2006/main" xmlns:r="http://schemas.openxmlformats.org/officeDocument/2006/relationships">
  <dimension ref="A1:AF110"/>
  <sheetViews>
    <sheetView tabSelected="1" zoomScale="80" zoomScaleNormal="80" zoomScaleSheetLayoutView="100" zoomScalePageLayoutView="0" workbookViewId="0" topLeftCell="A103">
      <selection activeCell="L67" sqref="L67"/>
    </sheetView>
  </sheetViews>
  <sheetFormatPr defaultColWidth="9.140625" defaultRowHeight="15"/>
  <cols>
    <col min="10" max="32" width="9.140625" style="107" customWidth="1"/>
  </cols>
  <sheetData>
    <row r="1" spans="1:9" ht="14.25">
      <c r="A1" s="212"/>
      <c r="B1" s="212"/>
      <c r="C1" s="212"/>
      <c r="D1" s="212"/>
      <c r="E1" s="212"/>
      <c r="F1" s="212"/>
      <c r="G1" s="212"/>
      <c r="H1" s="212"/>
      <c r="I1" s="212"/>
    </row>
    <row r="2" spans="1:9" ht="14.25">
      <c r="A2" s="212"/>
      <c r="B2" s="212"/>
      <c r="C2" s="212"/>
      <c r="D2" s="212"/>
      <c r="E2" s="212"/>
      <c r="F2" s="212"/>
      <c r="G2" s="212"/>
      <c r="H2" s="212"/>
      <c r="I2" s="212"/>
    </row>
    <row r="3" spans="1:9" ht="14.25">
      <c r="A3" s="212"/>
      <c r="B3" s="212"/>
      <c r="C3" s="212"/>
      <c r="D3" s="212"/>
      <c r="E3" s="212"/>
      <c r="F3" s="212"/>
      <c r="G3" s="212"/>
      <c r="H3" s="212"/>
      <c r="I3" s="212"/>
    </row>
    <row r="4" spans="1:9" ht="14.25">
      <c r="A4" s="212"/>
      <c r="B4" s="212"/>
      <c r="C4" s="212"/>
      <c r="D4" s="212"/>
      <c r="E4" s="212"/>
      <c r="F4" s="212"/>
      <c r="G4" s="212"/>
      <c r="H4" s="212"/>
      <c r="I4" s="212"/>
    </row>
    <row r="5" spans="1:9" ht="14.25">
      <c r="A5" s="212"/>
      <c r="B5" s="212"/>
      <c r="C5" s="212"/>
      <c r="D5" s="212"/>
      <c r="E5" s="212"/>
      <c r="F5" s="212"/>
      <c r="G5" s="212"/>
      <c r="H5" s="212"/>
      <c r="I5" s="212"/>
    </row>
    <row r="6" spans="1:9" ht="14.25">
      <c r="A6" s="441" t="s">
        <v>0</v>
      </c>
      <c r="B6" s="441"/>
      <c r="C6" s="441"/>
      <c r="D6" s="441"/>
      <c r="E6" s="441"/>
      <c r="F6" s="441"/>
      <c r="G6" s="441"/>
      <c r="H6" s="441"/>
      <c r="I6" s="441"/>
    </row>
    <row r="7" spans="1:9" ht="21">
      <c r="A7" s="468" t="s">
        <v>116</v>
      </c>
      <c r="B7" s="468"/>
      <c r="C7" s="468"/>
      <c r="D7" s="468"/>
      <c r="E7" s="468"/>
      <c r="F7" s="468"/>
      <c r="G7" s="468"/>
      <c r="H7" s="468"/>
      <c r="I7" s="468"/>
    </row>
    <row r="8" spans="1:9" ht="23.25">
      <c r="A8" s="381" t="s">
        <v>117</v>
      </c>
      <c r="B8" s="381"/>
      <c r="C8" s="381"/>
      <c r="D8" s="381"/>
      <c r="E8" s="381"/>
      <c r="F8" s="381"/>
      <c r="G8" s="381"/>
      <c r="H8" s="381"/>
      <c r="I8" s="381"/>
    </row>
    <row r="10" spans="1:9" ht="21">
      <c r="A10" s="501" t="s">
        <v>118</v>
      </c>
      <c r="B10" s="501"/>
      <c r="C10" s="501"/>
      <c r="D10" s="501"/>
      <c r="E10" s="501"/>
      <c r="F10" s="501"/>
      <c r="G10" s="501"/>
      <c r="H10" s="501"/>
      <c r="I10" s="501"/>
    </row>
    <row r="11" spans="1:9" ht="6" customHeight="1">
      <c r="A11" s="376"/>
      <c r="B11" s="376"/>
      <c r="C11" s="376"/>
      <c r="D11" s="376"/>
      <c r="E11" s="376"/>
      <c r="F11" s="376"/>
      <c r="G11" s="376"/>
      <c r="H11" s="376"/>
      <c r="I11" s="376"/>
    </row>
    <row r="12" spans="1:9" ht="45" customHeight="1">
      <c r="A12" s="502" t="s">
        <v>119</v>
      </c>
      <c r="B12" s="502"/>
      <c r="C12" s="502"/>
      <c r="D12" s="502"/>
      <c r="E12" s="502"/>
      <c r="F12" s="502"/>
      <c r="G12" s="502"/>
      <c r="H12" s="502"/>
      <c r="I12" s="502"/>
    </row>
    <row r="13" spans="1:9" ht="5.25" customHeight="1">
      <c r="A13" s="377"/>
      <c r="B13" s="377"/>
      <c r="C13" s="377"/>
      <c r="D13" s="377"/>
      <c r="E13" s="377"/>
      <c r="F13" s="377"/>
      <c r="G13" s="377"/>
      <c r="H13" s="377"/>
      <c r="I13" s="377"/>
    </row>
    <row r="14" ht="18">
      <c r="A14" s="51" t="s">
        <v>120</v>
      </c>
    </row>
    <row r="57" ht="18">
      <c r="A57" s="51" t="s">
        <v>121</v>
      </c>
    </row>
    <row r="103" ht="18">
      <c r="A103" s="51"/>
    </row>
    <row r="110" spans="1:32" s="51" customFormat="1" ht="18">
      <c r="A110" s="51" t="s">
        <v>82</v>
      </c>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row>
    <row r="150" s="107" customFormat="1" ht="14.25"/>
    <row r="151" s="107" customFormat="1" ht="14.25"/>
    <row r="152" s="107" customFormat="1" ht="14.25"/>
    <row r="153" s="107" customFormat="1" ht="14.25"/>
    <row r="154" s="107" customFormat="1" ht="14.25"/>
    <row r="155" s="107" customFormat="1" ht="14.25"/>
    <row r="156" s="107" customFormat="1" ht="14.25"/>
    <row r="157" s="107" customFormat="1" ht="14.25"/>
    <row r="158" s="107" customFormat="1" ht="14.25"/>
    <row r="159" s="107" customFormat="1" ht="14.25"/>
    <row r="160" s="107" customFormat="1" ht="14.25"/>
    <row r="161" s="107" customFormat="1" ht="14.25"/>
    <row r="162" s="107" customFormat="1" ht="14.25"/>
    <row r="163" s="107" customFormat="1" ht="14.25"/>
    <row r="164" s="107" customFormat="1" ht="14.25"/>
    <row r="165" s="107" customFormat="1" ht="14.25"/>
    <row r="166" s="107" customFormat="1" ht="14.25"/>
    <row r="167" s="107" customFormat="1" ht="14.25"/>
    <row r="168" s="107" customFormat="1" ht="14.25"/>
    <row r="169" s="107" customFormat="1" ht="14.25"/>
    <row r="170" s="107" customFormat="1" ht="14.25"/>
    <row r="171" s="107" customFormat="1" ht="14.25"/>
    <row r="172" s="107" customFormat="1" ht="14.25"/>
    <row r="173" s="107" customFormat="1" ht="14.25"/>
    <row r="174" s="107" customFormat="1" ht="14.25"/>
    <row r="175" s="107" customFormat="1" ht="14.25"/>
    <row r="176" s="107" customFormat="1" ht="14.25"/>
    <row r="177" s="107" customFormat="1" ht="14.25"/>
    <row r="178" s="107" customFormat="1" ht="14.25"/>
    <row r="179" s="107" customFormat="1" ht="14.25"/>
    <row r="180" s="107" customFormat="1" ht="14.25"/>
    <row r="181" s="107" customFormat="1" ht="14.25"/>
    <row r="182" s="107" customFormat="1" ht="14.25"/>
    <row r="183" s="107" customFormat="1" ht="14.25"/>
    <row r="184" s="107" customFormat="1" ht="14.25"/>
    <row r="185" s="107" customFormat="1" ht="14.25"/>
    <row r="186" s="107" customFormat="1" ht="14.25"/>
    <row r="187" s="107" customFormat="1" ht="14.25"/>
    <row r="188" s="107" customFormat="1" ht="14.25"/>
    <row r="189" s="107" customFormat="1" ht="14.25"/>
    <row r="190" s="107" customFormat="1" ht="14.25"/>
    <row r="191" s="107" customFormat="1" ht="14.25"/>
    <row r="192" s="107" customFormat="1" ht="14.25"/>
    <row r="193" s="107" customFormat="1" ht="14.25"/>
    <row r="194" s="107" customFormat="1" ht="14.25"/>
    <row r="195" s="107" customFormat="1" ht="14.25"/>
    <row r="196" s="107" customFormat="1" ht="14.25"/>
    <row r="197" s="107" customFormat="1" ht="14.25"/>
    <row r="198" s="107" customFormat="1" ht="14.25"/>
    <row r="199" s="107" customFormat="1" ht="14.25"/>
    <row r="200" s="107" customFormat="1" ht="14.25"/>
    <row r="201" s="107" customFormat="1" ht="14.25"/>
    <row r="202" s="107" customFormat="1" ht="14.25"/>
    <row r="203" s="107" customFormat="1" ht="14.25"/>
    <row r="204" s="107" customFormat="1" ht="14.25"/>
    <row r="205" s="107" customFormat="1" ht="14.25"/>
    <row r="206" s="107" customFormat="1" ht="14.25"/>
    <row r="207" s="107" customFormat="1" ht="14.25"/>
    <row r="208" s="107" customFormat="1" ht="14.25"/>
    <row r="209" s="107" customFormat="1" ht="14.25"/>
    <row r="210" s="107" customFormat="1" ht="14.25"/>
    <row r="211" s="107" customFormat="1" ht="14.25"/>
    <row r="212" s="107" customFormat="1" ht="14.25"/>
    <row r="213" s="107" customFormat="1" ht="14.25"/>
    <row r="214" s="107" customFormat="1" ht="14.25"/>
    <row r="215" s="107" customFormat="1" ht="14.25"/>
    <row r="216" s="107" customFormat="1" ht="14.25"/>
    <row r="217" s="107" customFormat="1" ht="14.25"/>
    <row r="218" s="107" customFormat="1" ht="14.25"/>
    <row r="219" s="107" customFormat="1" ht="14.25"/>
    <row r="220" s="107" customFormat="1" ht="14.25"/>
    <row r="221" s="107" customFormat="1" ht="14.25"/>
    <row r="222" s="107" customFormat="1" ht="14.25"/>
    <row r="223" s="107" customFormat="1" ht="14.25"/>
    <row r="224" s="107" customFormat="1" ht="14.25"/>
    <row r="225" s="107" customFormat="1" ht="14.25"/>
    <row r="226" s="107" customFormat="1" ht="14.25"/>
    <row r="227" s="107" customFormat="1" ht="14.25"/>
    <row r="228" s="107" customFormat="1" ht="14.25"/>
    <row r="229" s="107" customFormat="1" ht="14.25"/>
    <row r="230" s="107" customFormat="1" ht="14.25"/>
    <row r="231" s="107" customFormat="1" ht="14.25"/>
    <row r="232" s="107" customFormat="1" ht="14.25"/>
    <row r="233" s="107" customFormat="1" ht="14.25"/>
    <row r="234" s="107" customFormat="1" ht="14.25"/>
    <row r="235" s="107" customFormat="1" ht="14.25"/>
    <row r="236" s="107" customFormat="1" ht="14.25"/>
    <row r="237" s="107" customFormat="1" ht="14.25"/>
    <row r="238" s="107" customFormat="1" ht="14.25"/>
  </sheetData>
  <sheetProtection selectLockedCells="1" selectUnlockedCells="1"/>
  <mergeCells count="5">
    <mergeCell ref="A6:I6"/>
    <mergeCell ref="A7:I7"/>
    <mergeCell ref="A8:I8"/>
    <mergeCell ref="A10:I10"/>
    <mergeCell ref="A12:I12"/>
  </mergeCells>
  <printOptions/>
  <pageMargins left="1.1020833333333333" right="0.7083333333333334" top="0.7479166666666667" bottom="0.7479166666666667" header="0.5118055555555555" footer="0.5118055555555555"/>
  <pageSetup horizontalDpi="300" verticalDpi="300" orientation="portrait" paperSize="9" scale="84" r:id="rId2"/>
  <rowBreaks count="2" manualBreakCount="2">
    <brk id="55" max="255" man="1"/>
    <brk id="108" max="255" man="1"/>
  </rowBreaks>
  <drawing r:id="rId1"/>
</worksheet>
</file>

<file path=xl/worksheets/sheet2.xml><?xml version="1.0" encoding="utf-8"?>
<worksheet xmlns="http://schemas.openxmlformats.org/spreadsheetml/2006/main" xmlns:r="http://schemas.openxmlformats.org/officeDocument/2006/relationships">
  <dimension ref="A7:I31"/>
  <sheetViews>
    <sheetView zoomScale="80" zoomScaleNormal="80" zoomScaleSheetLayoutView="100" zoomScalePageLayoutView="0" workbookViewId="0" topLeftCell="A1">
      <selection activeCell="A32" sqref="A32"/>
    </sheetView>
  </sheetViews>
  <sheetFormatPr defaultColWidth="9.140625" defaultRowHeight="15"/>
  <cols>
    <col min="1" max="1" width="52.7109375" style="0" customWidth="1"/>
    <col min="2" max="2" width="20.7109375" style="0" customWidth="1"/>
    <col min="3" max="3" width="3.7109375" style="0" customWidth="1"/>
    <col min="4" max="4" width="36.140625" style="1" customWidth="1"/>
    <col min="5" max="5" width="3.00390625" style="0" customWidth="1"/>
    <col min="6" max="6" width="4.28125" style="0" customWidth="1"/>
    <col min="9" max="9" width="20.140625" style="0" customWidth="1"/>
  </cols>
  <sheetData>
    <row r="7" spans="1:5" ht="14.25">
      <c r="A7" s="379" t="s">
        <v>0</v>
      </c>
      <c r="B7" s="379"/>
      <c r="C7" s="379"/>
      <c r="D7" s="379"/>
      <c r="E7" s="379"/>
    </row>
    <row r="8" spans="1:5" ht="21">
      <c r="A8" s="380" t="s">
        <v>1</v>
      </c>
      <c r="B8" s="380"/>
      <c r="C8" s="380"/>
      <c r="D8" s="380"/>
      <c r="E8" s="380"/>
    </row>
    <row r="9" spans="1:5" ht="23.25">
      <c r="A9" s="381" t="s">
        <v>2</v>
      </c>
      <c r="B9" s="381"/>
      <c r="C9" s="381"/>
      <c r="D9" s="381"/>
      <c r="E9" s="381"/>
    </row>
    <row r="10" spans="1:3" ht="14.25">
      <c r="A10" s="382"/>
      <c r="B10" s="382"/>
      <c r="C10" s="382"/>
    </row>
    <row r="11" spans="1:5" ht="39.75" customHeight="1">
      <c r="A11" s="383" t="s">
        <v>3</v>
      </c>
      <c r="B11" s="383"/>
      <c r="C11" s="383"/>
      <c r="D11" s="383"/>
      <c r="E11" s="383"/>
    </row>
    <row r="12" spans="1:5" s="3" customFormat="1" ht="15.75" customHeight="1">
      <c r="A12" s="2" t="s">
        <v>4</v>
      </c>
      <c r="B12" s="384" t="s">
        <v>5</v>
      </c>
      <c r="C12" s="384"/>
      <c r="D12" s="384"/>
      <c r="E12" s="384"/>
    </row>
    <row r="13" spans="1:5" ht="15" customHeight="1">
      <c r="A13" s="385" t="s">
        <v>6</v>
      </c>
      <c r="B13" s="386"/>
      <c r="C13" s="386"/>
      <c r="D13" s="387">
        <f>'QUADRO DI RIEPILOGO'!J22</f>
        <v>0</v>
      </c>
      <c r="E13" s="388" t="s">
        <v>7</v>
      </c>
    </row>
    <row r="14" spans="1:5" ht="15" customHeight="1">
      <c r="A14" s="385"/>
      <c r="B14" s="386"/>
      <c r="C14" s="386"/>
      <c r="D14" s="387"/>
      <c r="E14" s="388"/>
    </row>
    <row r="15" spans="1:5" ht="15.75" customHeight="1">
      <c r="A15" s="385"/>
      <c r="B15" s="386"/>
      <c r="C15" s="386"/>
      <c r="D15" s="387"/>
      <c r="E15" s="388"/>
    </row>
    <row r="16" spans="1:5" ht="45.75" customHeight="1">
      <c r="A16" s="4" t="s">
        <v>8</v>
      </c>
      <c r="B16" s="389"/>
      <c r="C16" s="389"/>
      <c r="D16" s="5"/>
      <c r="E16" s="6" t="s">
        <v>7</v>
      </c>
    </row>
    <row r="17" spans="1:5" ht="42" customHeight="1">
      <c r="A17" s="7" t="s">
        <v>9</v>
      </c>
      <c r="B17" s="390"/>
      <c r="C17" s="390"/>
      <c r="D17" s="8">
        <f>'EDILIZIA PUBBLICA RESIDENZIALE'!I7</f>
        <v>0</v>
      </c>
      <c r="E17" s="6" t="s">
        <v>7</v>
      </c>
    </row>
    <row r="18" spans="1:5" ht="13.5" customHeight="1">
      <c r="A18" s="9" t="s">
        <v>10</v>
      </c>
      <c r="B18" s="10"/>
      <c r="C18" s="11"/>
      <c r="D18" s="12"/>
      <c r="E18" s="13"/>
    </row>
    <row r="19" spans="1:5" ht="15" customHeight="1">
      <c r="A19" s="14" t="s">
        <v>11</v>
      </c>
      <c r="B19" s="15" t="str">
        <f>'EDILIZIA PUBBLICA RESIDENZIALE'!I18</f>
        <v>€</v>
      </c>
      <c r="C19" s="16" t="s">
        <v>7</v>
      </c>
      <c r="D19" s="17"/>
      <c r="E19" s="18"/>
    </row>
    <row r="20" spans="1:5" ht="15" customHeight="1">
      <c r="A20" s="19" t="s">
        <v>12</v>
      </c>
      <c r="B20" s="20">
        <f>'EDILIZIA PUBBLICA RESIDENZIALE'!I25</f>
        <v>0</v>
      </c>
      <c r="C20" s="21" t="s">
        <v>7</v>
      </c>
      <c r="D20" s="22"/>
      <c r="E20" s="23"/>
    </row>
    <row r="21" spans="1:5" ht="15" customHeight="1">
      <c r="A21" s="19" t="s">
        <v>13</v>
      </c>
      <c r="B21" s="24">
        <f>'EDILIZIA PUBBLICA RESIDENZIALE'!I29</f>
        <v>0</v>
      </c>
      <c r="C21" s="21" t="s">
        <v>7</v>
      </c>
      <c r="D21" s="24"/>
      <c r="E21" s="23"/>
    </row>
    <row r="22" spans="1:5" ht="37.5" customHeight="1">
      <c r="A22" s="7" t="s">
        <v>20</v>
      </c>
      <c r="B22" s="390"/>
      <c r="C22" s="390"/>
      <c r="D22" s="25">
        <f>SUM(B24:B27)</f>
        <v>2542715.3537800005</v>
      </c>
      <c r="E22" s="6" t="s">
        <v>7</v>
      </c>
    </row>
    <row r="23" spans="1:5" ht="12.75" customHeight="1">
      <c r="A23" s="26" t="s">
        <v>10</v>
      </c>
      <c r="B23" s="27"/>
      <c r="C23" s="28"/>
      <c r="D23" s="29"/>
      <c r="E23" s="13"/>
    </row>
    <row r="24" spans="1:5" ht="15" customHeight="1">
      <c r="A24" s="30" t="s">
        <v>15</v>
      </c>
      <c r="B24" s="31">
        <f>'RETI_SPAZ_PUB-in_ambito- SVILUP'!I37</f>
        <v>1828340.2200000004</v>
      </c>
      <c r="C24" s="32" t="s">
        <v>7</v>
      </c>
      <c r="D24" s="33"/>
      <c r="E24" s="34"/>
    </row>
    <row r="25" spans="1:5" ht="15" customHeight="1">
      <c r="A25" s="35" t="s">
        <v>16</v>
      </c>
      <c r="B25" s="36">
        <f>'RETI_SPAZ_PUB-in_ambito- SVILUP'!I39</f>
        <v>85477.45878</v>
      </c>
      <c r="C25" s="37" t="s">
        <v>7</v>
      </c>
      <c r="D25" s="38"/>
      <c r="E25" s="39"/>
    </row>
    <row r="26" spans="1:5" ht="15" customHeight="1">
      <c r="A26" s="40" t="s">
        <v>17</v>
      </c>
      <c r="B26" s="10">
        <f>'RETI_SPAZ_PUB-in_ambito- SVILUP'!I42</f>
        <v>619936.2400000001</v>
      </c>
      <c r="C26" s="41" t="s">
        <v>7</v>
      </c>
      <c r="D26" s="42"/>
      <c r="E26" s="43"/>
    </row>
    <row r="27" spans="1:5" ht="15" customHeight="1">
      <c r="A27" s="44" t="s">
        <v>18</v>
      </c>
      <c r="B27" s="45">
        <f>'RETI_SPAZ_PUB-in_ambito- SVILUP'!I45</f>
        <v>8961.435000000001</v>
      </c>
      <c r="C27" s="46" t="s">
        <v>7</v>
      </c>
      <c r="D27" s="42"/>
      <c r="E27" s="43"/>
    </row>
    <row r="28" spans="1:9" ht="33.75" customHeight="1">
      <c r="A28" s="391" t="s">
        <v>19</v>
      </c>
      <c r="B28" s="391"/>
      <c r="C28" s="391"/>
      <c r="D28" s="47">
        <f>SUM(D13+D16+D17+D22)</f>
        <v>2542715.3537800005</v>
      </c>
      <c r="E28" s="48" t="s">
        <v>7</v>
      </c>
      <c r="I28" s="49"/>
    </row>
    <row r="29" ht="14.25">
      <c r="B29" s="50"/>
    </row>
    <row r="31" spans="1:3" ht="18">
      <c r="A31" s="52" t="s">
        <v>21</v>
      </c>
      <c r="B31" s="53">
        <f>B25+B26</f>
        <v>705413.6987800001</v>
      </c>
      <c r="C31" t="s">
        <v>7</v>
      </c>
    </row>
  </sheetData>
  <sheetProtection selectLockedCells="1" selectUnlockedCells="1"/>
  <mergeCells count="14">
    <mergeCell ref="B22:C22"/>
    <mergeCell ref="A28:C28"/>
    <mergeCell ref="A13:A15"/>
    <mergeCell ref="B13:C15"/>
    <mergeCell ref="D13:D15"/>
    <mergeCell ref="E13:E15"/>
    <mergeCell ref="B16:C16"/>
    <mergeCell ref="B17:C17"/>
    <mergeCell ref="A7:E7"/>
    <mergeCell ref="A8:E8"/>
    <mergeCell ref="A9:E9"/>
    <mergeCell ref="A10:C10"/>
    <mergeCell ref="A11:E11"/>
    <mergeCell ref="B12:E12"/>
  </mergeCells>
  <printOptions/>
  <pageMargins left="0.2362204724409449" right="0.7874015748031497" top="0.2755905511811024" bottom="0.2362204724409449" header="0.2362204724409449" footer="0.15748031496062992"/>
  <pageSetup horizontalDpi="300" verticalDpi="300" orientation="landscape" paperSize="9" scale="92" r:id="rId2"/>
  <headerFooter alignWithMargins="0">
    <oddHeader>&amp;C&amp;"Times New Roman,Normale"&amp;12&amp;A</oddHeader>
    <oddFooter>&amp;C&amp;"Times New Roman,Normale"&amp;12Pagina &amp;P</oddFooter>
  </headerFooter>
  <drawing r:id="rId1"/>
</worksheet>
</file>

<file path=xl/worksheets/sheet3.xml><?xml version="1.0" encoding="utf-8"?>
<worksheet xmlns="http://schemas.openxmlformats.org/spreadsheetml/2006/main" xmlns:r="http://schemas.openxmlformats.org/officeDocument/2006/relationships">
  <dimension ref="A7:I31"/>
  <sheetViews>
    <sheetView zoomScale="80" zoomScaleNormal="80" zoomScaleSheetLayoutView="100" zoomScalePageLayoutView="0" workbookViewId="0" topLeftCell="A7">
      <selection activeCell="C32" sqref="C32"/>
    </sheetView>
  </sheetViews>
  <sheetFormatPr defaultColWidth="9.140625" defaultRowHeight="15"/>
  <cols>
    <col min="1" max="1" width="52.7109375" style="0" customWidth="1"/>
    <col min="2" max="2" width="20.7109375" style="0" customWidth="1"/>
    <col min="3" max="3" width="3.7109375" style="0" customWidth="1"/>
    <col min="4" max="4" width="36.140625" style="1" customWidth="1"/>
    <col min="5" max="5" width="3.00390625" style="0" customWidth="1"/>
    <col min="6" max="6" width="4.28125" style="0" customWidth="1"/>
    <col min="9" max="9" width="20.140625" style="0" customWidth="1"/>
  </cols>
  <sheetData>
    <row r="7" spans="1:5" ht="14.25">
      <c r="A7" s="379" t="s">
        <v>0</v>
      </c>
      <c r="B7" s="379"/>
      <c r="C7" s="379"/>
      <c r="D7" s="379"/>
      <c r="E7" s="379"/>
    </row>
    <row r="8" spans="1:5" ht="21">
      <c r="A8" s="380" t="s">
        <v>1</v>
      </c>
      <c r="B8" s="380"/>
      <c r="C8" s="380"/>
      <c r="D8" s="380"/>
      <c r="E8" s="380"/>
    </row>
    <row r="9" spans="1:5" ht="23.25">
      <c r="A9" s="381" t="s">
        <v>2</v>
      </c>
      <c r="B9" s="381"/>
      <c r="C9" s="381"/>
      <c r="D9" s="381"/>
      <c r="E9" s="381"/>
    </row>
    <row r="10" spans="1:3" ht="14.25">
      <c r="A10" s="382"/>
      <c r="B10" s="382"/>
      <c r="C10" s="382"/>
    </row>
    <row r="11" spans="1:5" ht="39.75" customHeight="1">
      <c r="A11" s="383" t="s">
        <v>3</v>
      </c>
      <c r="B11" s="383"/>
      <c r="C11" s="383"/>
      <c r="D11" s="383"/>
      <c r="E11" s="383"/>
    </row>
    <row r="12" spans="1:5" s="3" customFormat="1" ht="15.75" customHeight="1">
      <c r="A12" s="2" t="s">
        <v>4</v>
      </c>
      <c r="B12" s="384" t="s">
        <v>5</v>
      </c>
      <c r="C12" s="384"/>
      <c r="D12" s="384"/>
      <c r="E12" s="384"/>
    </row>
    <row r="13" spans="1:5" ht="15" customHeight="1">
      <c r="A13" s="385" t="s">
        <v>6</v>
      </c>
      <c r="B13" s="386"/>
      <c r="C13" s="386"/>
      <c r="D13" s="387">
        <f>'QUADRO DI RIEPILOGO'!J22</f>
        <v>0</v>
      </c>
      <c r="E13" s="388" t="s">
        <v>7</v>
      </c>
    </row>
    <row r="14" spans="1:5" ht="15" customHeight="1">
      <c r="A14" s="385"/>
      <c r="B14" s="386"/>
      <c r="C14" s="386"/>
      <c r="D14" s="387"/>
      <c r="E14" s="388"/>
    </row>
    <row r="15" spans="1:5" ht="15.75" customHeight="1">
      <c r="A15" s="385"/>
      <c r="B15" s="386"/>
      <c r="C15" s="386"/>
      <c r="D15" s="387"/>
      <c r="E15" s="388"/>
    </row>
    <row r="16" spans="1:5" ht="45.75" customHeight="1">
      <c r="A16" s="4" t="s">
        <v>8</v>
      </c>
      <c r="B16" s="389"/>
      <c r="C16" s="389"/>
      <c r="D16" s="5"/>
      <c r="E16" s="6" t="s">
        <v>7</v>
      </c>
    </row>
    <row r="17" spans="1:5" ht="42" customHeight="1">
      <c r="A17" s="7" t="s">
        <v>9</v>
      </c>
      <c r="B17" s="390"/>
      <c r="C17" s="390"/>
      <c r="D17" s="8">
        <f>'EDILIZIA PRIVATA'!I7</f>
        <v>0</v>
      </c>
      <c r="E17" s="6" t="s">
        <v>7</v>
      </c>
    </row>
    <row r="18" spans="1:5" ht="13.5" customHeight="1">
      <c r="A18" s="9" t="s">
        <v>10</v>
      </c>
      <c r="B18" s="10"/>
      <c r="C18" s="11"/>
      <c r="D18" s="12"/>
      <c r="E18" s="13"/>
    </row>
    <row r="19" spans="1:5" ht="15" customHeight="1">
      <c r="A19" s="14" t="s">
        <v>11</v>
      </c>
      <c r="B19" s="15" t="str">
        <f>'EDILIZIA PRIVATA'!I18</f>
        <v>€/mq</v>
      </c>
      <c r="C19" s="16" t="s">
        <v>7</v>
      </c>
      <c r="D19" s="17"/>
      <c r="E19" s="18"/>
    </row>
    <row r="20" spans="1:5" ht="15" customHeight="1">
      <c r="A20" s="19" t="s">
        <v>12</v>
      </c>
      <c r="B20" s="20">
        <f>'EDILIZIA PRIVATA'!I25</f>
        <v>0</v>
      </c>
      <c r="C20" s="21" t="s">
        <v>7</v>
      </c>
      <c r="D20" s="22"/>
      <c r="E20" s="23"/>
    </row>
    <row r="21" spans="1:5" ht="15" customHeight="1">
      <c r="A21" s="19" t="s">
        <v>13</v>
      </c>
      <c r="B21" s="24">
        <f>'EDILIZIA PRIVATA'!I29</f>
        <v>0</v>
      </c>
      <c r="C21" s="21" t="s">
        <v>7</v>
      </c>
      <c r="D21" s="24"/>
      <c r="E21" s="23"/>
    </row>
    <row r="22" spans="1:5" ht="37.5" customHeight="1">
      <c r="A22" s="7" t="s">
        <v>20</v>
      </c>
      <c r="B22" s="390"/>
      <c r="C22" s="390"/>
      <c r="D22" s="25">
        <f>SUM(B24:B27)</f>
        <v>7239626.6164</v>
      </c>
      <c r="E22" s="6" t="s">
        <v>7</v>
      </c>
    </row>
    <row r="23" spans="1:5" ht="12.75" customHeight="1">
      <c r="A23" s="26" t="s">
        <v>10</v>
      </c>
      <c r="B23" s="27"/>
      <c r="C23" s="28"/>
      <c r="D23" s="29"/>
      <c r="E23" s="13"/>
    </row>
    <row r="24" spans="1:5" ht="15" customHeight="1">
      <c r="A24" s="30" t="s">
        <v>15</v>
      </c>
      <c r="B24" s="31">
        <f>'RETI-SPAZ_PUB-fuori_ambito-SVIL'!I37</f>
        <v>4244383.8</v>
      </c>
      <c r="C24" s="32" t="s">
        <v>7</v>
      </c>
      <c r="D24" s="33"/>
      <c r="E24" s="34"/>
    </row>
    <row r="25" spans="1:5" ht="15" customHeight="1">
      <c r="A25" s="35" t="s">
        <v>16</v>
      </c>
      <c r="B25" s="36">
        <f>'RETI-SPAZ_PUB-fuori_ambito-SVIL'!I39</f>
        <v>245989.78019999998</v>
      </c>
      <c r="C25" s="37" t="s">
        <v>7</v>
      </c>
      <c r="D25" s="38"/>
      <c r="E25" s="39"/>
    </row>
    <row r="26" spans="1:5" ht="15" customHeight="1">
      <c r="A26" s="40" t="s">
        <v>17</v>
      </c>
      <c r="B26" s="10">
        <f>'RETI-SPAZ_PUB-fuori_ambito-SVIL'!I42</f>
        <v>951326.7999999999</v>
      </c>
      <c r="C26" s="41" t="s">
        <v>7</v>
      </c>
      <c r="D26" s="42"/>
      <c r="E26" s="43"/>
    </row>
    <row r="27" spans="1:5" ht="15" customHeight="1">
      <c r="A27" s="44" t="s">
        <v>18</v>
      </c>
      <c r="B27" s="45">
        <f>'RETI-SPAZ_PUB-fuori_ambito-SVIL'!I45</f>
        <v>1797926.2362000002</v>
      </c>
      <c r="C27" s="46" t="s">
        <v>7</v>
      </c>
      <c r="D27" s="42"/>
      <c r="E27" s="43"/>
    </row>
    <row r="28" spans="1:9" ht="33.75" customHeight="1">
      <c r="A28" s="391" t="s">
        <v>19</v>
      </c>
      <c r="B28" s="391"/>
      <c r="C28" s="391"/>
      <c r="D28" s="47">
        <f>SUM(D13+D16+D17+D22)</f>
        <v>7239626.6164</v>
      </c>
      <c r="E28" s="48" t="s">
        <v>7</v>
      </c>
      <c r="I28" s="49"/>
    </row>
    <row r="29" ht="14.25">
      <c r="B29" s="50"/>
    </row>
    <row r="31" spans="1:3" ht="18">
      <c r="A31" s="52" t="s">
        <v>21</v>
      </c>
      <c r="B31" s="1">
        <f>B25+B26</f>
        <v>1197316.5802</v>
      </c>
      <c r="C31" t="s">
        <v>7</v>
      </c>
    </row>
  </sheetData>
  <sheetProtection selectLockedCells="1" selectUnlockedCells="1"/>
  <mergeCells count="14">
    <mergeCell ref="B22:C22"/>
    <mergeCell ref="A28:C28"/>
    <mergeCell ref="A13:A15"/>
    <mergeCell ref="B13:C15"/>
    <mergeCell ref="D13:D15"/>
    <mergeCell ref="E13:E15"/>
    <mergeCell ref="B16:C16"/>
    <mergeCell ref="B17:C17"/>
    <mergeCell ref="A7:E7"/>
    <mergeCell ref="A8:E8"/>
    <mergeCell ref="A9:E9"/>
    <mergeCell ref="A10:C10"/>
    <mergeCell ref="A11:E11"/>
    <mergeCell ref="B12:E12"/>
  </mergeCells>
  <printOptions/>
  <pageMargins left="0.7874015748031497" right="0.7874015748031497" top="0.2755905511811024" bottom="0.1968503937007874" header="0.1968503937007874" footer="0.15748031496062992"/>
  <pageSetup horizontalDpi="300" verticalDpi="300" orientation="landscape" paperSize="9" scale="92" r:id="rId2"/>
  <headerFooter alignWithMargins="0">
    <oddHeader>&amp;C&amp;"Times New Roman,Normale"&amp;12&amp;A</oddHeader>
    <oddFooter>&amp;C&amp;"Times New Roman,Normale"&amp;12Pagina &amp;P</oddFooter>
  </headerFooter>
  <drawing r:id="rId1"/>
</worksheet>
</file>

<file path=xl/worksheets/sheet4.xml><?xml version="1.0" encoding="utf-8"?>
<worksheet xmlns="http://schemas.openxmlformats.org/spreadsheetml/2006/main" xmlns:r="http://schemas.openxmlformats.org/officeDocument/2006/relationships">
  <dimension ref="A6:CI43"/>
  <sheetViews>
    <sheetView view="pageBreakPreview" zoomScaleNormal="40" zoomScaleSheetLayoutView="100" zoomScalePageLayoutView="0" workbookViewId="0" topLeftCell="H19">
      <selection activeCell="AC37" sqref="AC37"/>
    </sheetView>
  </sheetViews>
  <sheetFormatPr defaultColWidth="10.7109375" defaultRowHeight="15"/>
  <cols>
    <col min="1" max="1" width="6.7109375" style="0" customWidth="1"/>
    <col min="2" max="2" width="18.8515625" style="0" customWidth="1"/>
    <col min="3" max="3" width="8.28125" style="0" customWidth="1"/>
    <col min="4" max="4" width="7.7109375" style="0" customWidth="1"/>
    <col min="5" max="5" width="18.7109375" style="0" customWidth="1"/>
    <col min="6" max="6" width="15.8515625" style="54" customWidth="1"/>
    <col min="7" max="7" width="4.140625" style="0" customWidth="1"/>
    <col min="8" max="8" width="13.57421875" style="0" customWidth="1"/>
    <col min="9" max="9" width="4.8515625" style="0" customWidth="1"/>
    <col min="10" max="10" width="27.28125" style="0" customWidth="1"/>
    <col min="11" max="11" width="7.8515625" style="55" customWidth="1"/>
    <col min="12" max="12" width="0.2890625" style="0" customWidth="1"/>
    <col min="13" max="13" width="12.7109375" style="0" customWidth="1"/>
    <col min="14" max="14" width="4.140625" style="55" customWidth="1"/>
    <col min="15" max="15" width="19.00390625" style="0" customWidth="1"/>
    <col min="16" max="16" width="2.7109375" style="55" customWidth="1"/>
    <col min="17" max="17" width="11.140625" style="0" customWidth="1"/>
    <col min="18" max="18" width="4.140625" style="55" customWidth="1"/>
    <col min="19" max="19" width="18.57421875" style="0" customWidth="1"/>
    <col min="20" max="20" width="2.7109375" style="55" customWidth="1"/>
    <col min="21" max="21" width="13.00390625" style="0" customWidth="1"/>
    <col min="22" max="22" width="5.28125" style="55" customWidth="1"/>
    <col min="23" max="23" width="21.57421875" style="0" customWidth="1"/>
    <col min="24" max="24" width="3.140625" style="55" customWidth="1"/>
    <col min="25" max="25" width="4.8515625" style="0" customWidth="1"/>
    <col min="26" max="26" width="3.57421875" style="0" customWidth="1"/>
    <col min="27" max="27" width="10.28125" style="0" customWidth="1"/>
    <col min="28" max="28" width="1.8515625" style="0" customWidth="1"/>
  </cols>
  <sheetData>
    <row r="5" ht="15.75" customHeight="1"/>
    <row r="6" spans="2:24" ht="15.75" customHeight="1">
      <c r="B6" s="392" t="s">
        <v>0</v>
      </c>
      <c r="C6" s="392"/>
      <c r="D6" s="392"/>
      <c r="E6" s="392"/>
      <c r="F6" s="392"/>
      <c r="G6" s="392"/>
      <c r="H6" s="392"/>
      <c r="I6" s="392"/>
      <c r="J6" s="392"/>
      <c r="K6" s="392"/>
      <c r="L6" s="56"/>
      <c r="M6" s="57"/>
      <c r="N6" s="58"/>
      <c r="O6" s="57"/>
      <c r="P6" s="58"/>
      <c r="Q6" s="57"/>
      <c r="R6" s="58"/>
      <c r="S6" s="57"/>
      <c r="T6" s="58"/>
      <c r="U6" s="57"/>
      <c r="V6" s="58"/>
      <c r="W6" s="57"/>
      <c r="X6" s="58"/>
    </row>
    <row r="7" spans="2:24" ht="38.25" customHeight="1">
      <c r="B7" s="393" t="s">
        <v>22</v>
      </c>
      <c r="C7" s="393"/>
      <c r="D7" s="393"/>
      <c r="E7" s="393"/>
      <c r="F7" s="393"/>
      <c r="G7" s="393"/>
      <c r="H7" s="393"/>
      <c r="I7" s="393"/>
      <c r="J7" s="393"/>
      <c r="K7" s="393"/>
      <c r="L7" s="59"/>
      <c r="M7" s="57"/>
      <c r="N7" s="58"/>
      <c r="O7" s="57"/>
      <c r="P7" s="58"/>
      <c r="Q7" s="57"/>
      <c r="R7" s="58"/>
      <c r="S7" s="57"/>
      <c r="T7" s="58"/>
      <c r="U7" s="57"/>
      <c r="V7" s="58"/>
      <c r="W7" s="57"/>
      <c r="X7" s="58"/>
    </row>
    <row r="8" spans="2:24" ht="22.5">
      <c r="B8" s="394" t="s">
        <v>23</v>
      </c>
      <c r="C8" s="394"/>
      <c r="D8" s="394"/>
      <c r="E8" s="394"/>
      <c r="F8" s="394"/>
      <c r="G8" s="394"/>
      <c r="H8" s="394"/>
      <c r="I8" s="394"/>
      <c r="J8" s="394"/>
      <c r="K8" s="394"/>
      <c r="L8" s="60"/>
      <c r="M8" s="57"/>
      <c r="N8" s="58"/>
      <c r="O8" s="57"/>
      <c r="P8" s="58"/>
      <c r="Q8" s="57"/>
      <c r="R8" s="58"/>
      <c r="S8" s="57"/>
      <c r="T8" s="58"/>
      <c r="U8" s="57"/>
      <c r="V8" s="58"/>
      <c r="W8" s="57"/>
      <c r="X8" s="58"/>
    </row>
    <row r="9" spans="2:24" ht="14.25">
      <c r="B9" s="57"/>
      <c r="C9" s="395"/>
      <c r="D9" s="395"/>
      <c r="E9" s="395"/>
      <c r="F9" s="395"/>
      <c r="G9" s="395"/>
      <c r="H9" s="395"/>
      <c r="I9" s="395"/>
      <c r="J9" s="395"/>
      <c r="K9" s="395"/>
      <c r="L9" s="61"/>
      <c r="M9" s="57"/>
      <c r="N9" s="58"/>
      <c r="O9" s="57">
        <f>J14+J15</f>
        <v>1350095.858</v>
      </c>
      <c r="P9" s="58"/>
      <c r="Q9" s="57"/>
      <c r="R9" s="58"/>
      <c r="S9" s="62"/>
      <c r="T9" s="58"/>
      <c r="U9" s="57"/>
      <c r="V9" s="58"/>
      <c r="W9" s="57"/>
      <c r="X9" s="58"/>
    </row>
    <row r="10" spans="2:24" s="63" customFormat="1" ht="36" customHeight="1">
      <c r="B10" s="396" t="s">
        <v>6</v>
      </c>
      <c r="C10" s="396"/>
      <c r="D10" s="396"/>
      <c r="E10" s="396"/>
      <c r="F10" s="397" t="s">
        <v>24</v>
      </c>
      <c r="G10" s="397"/>
      <c r="H10" s="397"/>
      <c r="I10" s="397"/>
      <c r="J10" s="64">
        <f>J22</f>
        <v>12571760.879999999</v>
      </c>
      <c r="K10" s="65" t="s">
        <v>7</v>
      </c>
      <c r="L10" s="66"/>
      <c r="M10" s="67"/>
      <c r="N10" s="68"/>
      <c r="O10" s="67"/>
      <c r="P10" s="68"/>
      <c r="Q10" s="67"/>
      <c r="R10" s="68"/>
      <c r="S10" s="67"/>
      <c r="T10" s="68"/>
      <c r="U10" s="67"/>
      <c r="V10" s="68"/>
      <c r="W10" s="67"/>
      <c r="X10" s="68"/>
    </row>
    <row r="11" spans="2:25" ht="15.75" customHeight="1">
      <c r="B11" s="398"/>
      <c r="C11" s="398"/>
      <c r="D11" s="398"/>
      <c r="E11" s="398"/>
      <c r="F11" s="398"/>
      <c r="G11" s="398"/>
      <c r="H11" s="398"/>
      <c r="I11" s="398"/>
      <c r="J11" s="398"/>
      <c r="K11" s="398"/>
      <c r="L11" s="61"/>
      <c r="M11" s="57"/>
      <c r="N11" s="58"/>
      <c r="O11" s="57"/>
      <c r="P11" s="58"/>
      <c r="Q11" s="57"/>
      <c r="R11" s="58"/>
      <c r="S11" s="57"/>
      <c r="T11" s="58"/>
      <c r="U11" s="69"/>
      <c r="V11" s="70"/>
      <c r="W11" s="69"/>
      <c r="X11" s="70"/>
      <c r="Y11" s="71"/>
    </row>
    <row r="12" spans="2:24" ht="18.75" customHeight="1">
      <c r="B12" s="399" t="s">
        <v>25</v>
      </c>
      <c r="C12" s="399"/>
      <c r="D12" s="399"/>
      <c r="E12" s="399"/>
      <c r="F12" s="399"/>
      <c r="G12" s="399"/>
      <c r="H12" s="400" t="s">
        <v>26</v>
      </c>
      <c r="I12" s="400"/>
      <c r="J12" s="400"/>
      <c r="K12" s="400"/>
      <c r="L12" s="401"/>
      <c r="M12" s="402" t="s">
        <v>27</v>
      </c>
      <c r="N12" s="402"/>
      <c r="O12" s="402"/>
      <c r="P12" s="402"/>
      <c r="Q12" s="402"/>
      <c r="R12" s="402"/>
      <c r="S12" s="402"/>
      <c r="T12" s="402"/>
      <c r="U12" s="403" t="s">
        <v>28</v>
      </c>
      <c r="V12" s="403"/>
      <c r="W12" s="403"/>
      <c r="X12" s="403"/>
    </row>
    <row r="13" spans="2:24" ht="50.25" customHeight="1">
      <c r="B13" s="72" t="s">
        <v>29</v>
      </c>
      <c r="C13" s="404" t="s">
        <v>30</v>
      </c>
      <c r="D13" s="404"/>
      <c r="E13" s="404"/>
      <c r="F13" s="405" t="s">
        <v>31</v>
      </c>
      <c r="G13" s="405"/>
      <c r="H13" s="406" t="s">
        <v>32</v>
      </c>
      <c r="I13" s="406"/>
      <c r="J13" s="406" t="s">
        <v>33</v>
      </c>
      <c r="K13" s="406"/>
      <c r="L13" s="401"/>
      <c r="M13" s="406" t="s">
        <v>34</v>
      </c>
      <c r="N13" s="406"/>
      <c r="O13" s="406"/>
      <c r="P13" s="406"/>
      <c r="Q13" s="406" t="s">
        <v>35</v>
      </c>
      <c r="R13" s="406"/>
      <c r="S13" s="406"/>
      <c r="T13" s="406"/>
      <c r="U13" s="407" t="s">
        <v>36</v>
      </c>
      <c r="V13" s="407"/>
      <c r="W13" s="407"/>
      <c r="X13" s="407"/>
    </row>
    <row r="14" spans="2:24" ht="14.25">
      <c r="B14" s="408"/>
      <c r="C14" s="409" t="s">
        <v>37</v>
      </c>
      <c r="D14" s="409"/>
      <c r="E14" s="73" t="s">
        <v>38</v>
      </c>
      <c r="F14" s="74">
        <v>53</v>
      </c>
      <c r="G14" s="75" t="s">
        <v>39</v>
      </c>
      <c r="H14" s="76">
        <v>12500</v>
      </c>
      <c r="I14" s="77" t="s">
        <v>40</v>
      </c>
      <c r="J14" s="78">
        <f>H14*F14</f>
        <v>662500</v>
      </c>
      <c r="K14" s="79" t="s">
        <v>7</v>
      </c>
      <c r="L14" s="401"/>
      <c r="M14" s="80">
        <v>12</v>
      </c>
      <c r="N14" s="81" t="s">
        <v>39</v>
      </c>
      <c r="O14" s="82">
        <f aca="true" t="shared" si="0" ref="O14:O21">H14*M14</f>
        <v>150000</v>
      </c>
      <c r="P14" s="79" t="s">
        <v>7</v>
      </c>
      <c r="Q14" s="83">
        <v>38</v>
      </c>
      <c r="R14" s="81" t="s">
        <v>39</v>
      </c>
      <c r="S14" s="84">
        <f aca="true" t="shared" si="1" ref="S14:S21">$H14*Q14</f>
        <v>475000</v>
      </c>
      <c r="T14" s="79" t="s">
        <v>41</v>
      </c>
      <c r="U14" s="83">
        <v>3</v>
      </c>
      <c r="V14" s="81" t="s">
        <v>39</v>
      </c>
      <c r="W14" s="84">
        <f aca="true" t="shared" si="2" ref="W14:W21">H14*U14</f>
        <v>37500</v>
      </c>
      <c r="X14" s="85" t="s">
        <v>41</v>
      </c>
    </row>
    <row r="15" spans="2:24" ht="14.25">
      <c r="B15" s="408"/>
      <c r="C15" s="409"/>
      <c r="D15" s="409"/>
      <c r="E15" s="73" t="s">
        <v>42</v>
      </c>
      <c r="F15" s="74">
        <v>7980.8</v>
      </c>
      <c r="G15" s="86" t="s">
        <v>43</v>
      </c>
      <c r="H15" s="87">
        <v>86.16</v>
      </c>
      <c r="I15" s="88" t="s">
        <v>44</v>
      </c>
      <c r="J15" s="78">
        <f>H15*F15-29.87</f>
        <v>687595.858</v>
      </c>
      <c r="K15" s="89" t="s">
        <v>7</v>
      </c>
      <c r="L15" s="401"/>
      <c r="M15" s="90">
        <v>2064</v>
      </c>
      <c r="N15" s="91" t="s">
        <v>43</v>
      </c>
      <c r="O15" s="92">
        <f t="shared" si="0"/>
        <v>177834.24</v>
      </c>
      <c r="P15" s="89" t="s">
        <v>7</v>
      </c>
      <c r="Q15" s="93">
        <v>5746.8</v>
      </c>
      <c r="R15" s="91" t="s">
        <v>43</v>
      </c>
      <c r="S15" s="94">
        <f t="shared" si="1"/>
        <v>495144.288</v>
      </c>
      <c r="T15" s="89" t="s">
        <v>7</v>
      </c>
      <c r="U15" s="93">
        <v>170</v>
      </c>
      <c r="V15" s="91" t="s">
        <v>43</v>
      </c>
      <c r="W15" s="92">
        <f t="shared" si="2"/>
        <v>14647.199999999999</v>
      </c>
      <c r="X15" s="95" t="s">
        <v>7</v>
      </c>
    </row>
    <row r="16" spans="2:24" ht="14.25">
      <c r="B16" s="408"/>
      <c r="C16" s="409"/>
      <c r="D16" s="409"/>
      <c r="E16" s="73" t="s">
        <v>45</v>
      </c>
      <c r="F16" s="74">
        <v>0</v>
      </c>
      <c r="G16" s="86" t="s">
        <v>43</v>
      </c>
      <c r="H16" s="87">
        <v>0</v>
      </c>
      <c r="I16" s="88" t="s">
        <v>44</v>
      </c>
      <c r="J16" s="78">
        <f>H16*F16</f>
        <v>0</v>
      </c>
      <c r="K16" s="89" t="s">
        <v>7</v>
      </c>
      <c r="L16" s="401"/>
      <c r="M16" s="90">
        <v>0</v>
      </c>
      <c r="N16" s="91" t="s">
        <v>43</v>
      </c>
      <c r="O16" s="92">
        <f t="shared" si="0"/>
        <v>0</v>
      </c>
      <c r="P16" s="89" t="s">
        <v>7</v>
      </c>
      <c r="Q16" s="93">
        <v>0</v>
      </c>
      <c r="R16" s="91" t="s">
        <v>43</v>
      </c>
      <c r="S16" s="94">
        <f t="shared" si="1"/>
        <v>0</v>
      </c>
      <c r="T16" s="89" t="s">
        <v>7</v>
      </c>
      <c r="U16" s="93">
        <v>0</v>
      </c>
      <c r="V16" s="91" t="s">
        <v>43</v>
      </c>
      <c r="W16" s="92">
        <f t="shared" si="2"/>
        <v>0</v>
      </c>
      <c r="X16" s="89" t="s">
        <v>7</v>
      </c>
    </row>
    <row r="17" spans="2:87" ht="14.25">
      <c r="B17" s="96"/>
      <c r="C17" s="410" t="s">
        <v>46</v>
      </c>
      <c r="D17" s="410"/>
      <c r="E17" s="73" t="s">
        <v>42</v>
      </c>
      <c r="F17" s="74">
        <v>679.2</v>
      </c>
      <c r="G17" s="97" t="s">
        <v>43</v>
      </c>
      <c r="H17" s="98">
        <v>581.31</v>
      </c>
      <c r="I17" s="99" t="s">
        <v>44</v>
      </c>
      <c r="J17" s="100">
        <f>H17*F17</f>
        <v>394825.752</v>
      </c>
      <c r="K17" s="101" t="s">
        <v>7</v>
      </c>
      <c r="L17" s="401"/>
      <c r="M17" s="102">
        <v>182</v>
      </c>
      <c r="N17" s="103" t="s">
        <v>43</v>
      </c>
      <c r="O17" s="84">
        <f t="shared" si="0"/>
        <v>105798.41999999998</v>
      </c>
      <c r="P17" s="104" t="s">
        <v>7</v>
      </c>
      <c r="Q17" s="105">
        <v>497.2</v>
      </c>
      <c r="R17" s="103" t="s">
        <v>43</v>
      </c>
      <c r="S17" s="82">
        <f t="shared" si="1"/>
        <v>289027.332</v>
      </c>
      <c r="T17" s="104" t="s">
        <v>7</v>
      </c>
      <c r="U17" s="105">
        <v>0</v>
      </c>
      <c r="V17" s="103" t="s">
        <v>43</v>
      </c>
      <c r="W17" s="84">
        <f t="shared" si="2"/>
        <v>0</v>
      </c>
      <c r="X17" s="106" t="s">
        <v>7</v>
      </c>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row>
    <row r="18" spans="2:87" ht="14.25">
      <c r="B18" s="96"/>
      <c r="C18" s="410"/>
      <c r="D18" s="410"/>
      <c r="E18" s="73" t="s">
        <v>45</v>
      </c>
      <c r="F18" s="74">
        <v>312</v>
      </c>
      <c r="G18" s="97" t="s">
        <v>43</v>
      </c>
      <c r="H18" s="98">
        <v>447.16</v>
      </c>
      <c r="I18" s="99" t="s">
        <v>44</v>
      </c>
      <c r="J18" s="100">
        <f>H18*F18</f>
        <v>139513.92</v>
      </c>
      <c r="K18" s="101" t="s">
        <v>7</v>
      </c>
      <c r="L18" s="401"/>
      <c r="M18" s="102">
        <v>200</v>
      </c>
      <c r="N18" s="103" t="s">
        <v>43</v>
      </c>
      <c r="O18" s="84">
        <f t="shared" si="0"/>
        <v>89432</v>
      </c>
      <c r="P18" s="106" t="s">
        <v>7</v>
      </c>
      <c r="Q18" s="105">
        <v>0</v>
      </c>
      <c r="R18" s="103" t="s">
        <v>43</v>
      </c>
      <c r="S18" s="82">
        <f t="shared" si="1"/>
        <v>0</v>
      </c>
      <c r="T18" s="106" t="s">
        <v>7</v>
      </c>
      <c r="U18" s="105">
        <v>112</v>
      </c>
      <c r="V18" s="103" t="s">
        <v>43</v>
      </c>
      <c r="W18" s="84">
        <f t="shared" si="2"/>
        <v>50081.920000000006</v>
      </c>
      <c r="X18" s="106" t="s">
        <v>7</v>
      </c>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row>
    <row r="19" spans="2:87" ht="15">
      <c r="B19" s="96"/>
      <c r="C19" s="411" t="s">
        <v>47</v>
      </c>
      <c r="D19" s="108"/>
      <c r="E19" s="109" t="s">
        <v>48</v>
      </c>
      <c r="F19" s="74">
        <v>7538.89</v>
      </c>
      <c r="G19" s="110" t="s">
        <v>43</v>
      </c>
      <c r="H19" s="111">
        <v>1417.626979</v>
      </c>
      <c r="I19" s="77" t="s">
        <v>44</v>
      </c>
      <c r="J19" s="83">
        <v>10687325.35</v>
      </c>
      <c r="K19" s="112" t="s">
        <v>7</v>
      </c>
      <c r="L19" s="401"/>
      <c r="M19" s="113">
        <v>1249.2</v>
      </c>
      <c r="N19" s="114" t="s">
        <v>43</v>
      </c>
      <c r="O19" s="84">
        <f t="shared" si="0"/>
        <v>1770899.6221667998</v>
      </c>
      <c r="P19" s="115" t="s">
        <v>7</v>
      </c>
      <c r="Q19" s="116">
        <v>5677.98</v>
      </c>
      <c r="R19" s="114" t="s">
        <v>43</v>
      </c>
      <c r="S19" s="84">
        <f t="shared" si="1"/>
        <v>8049257.634222419</v>
      </c>
      <c r="T19" s="115" t="s">
        <v>7</v>
      </c>
      <c r="U19" s="116">
        <v>611.71</v>
      </c>
      <c r="V19" s="114" t="s">
        <v>43</v>
      </c>
      <c r="W19" s="84">
        <f t="shared" si="2"/>
        <v>867176.5993240899</v>
      </c>
      <c r="X19" s="117" t="s">
        <v>7</v>
      </c>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row>
    <row r="20" spans="2:87" ht="15">
      <c r="B20" s="118"/>
      <c r="C20" s="411"/>
      <c r="D20" s="108"/>
      <c r="E20" s="119" t="s">
        <v>49</v>
      </c>
      <c r="F20" s="74">
        <v>0</v>
      </c>
      <c r="G20" s="120" t="s">
        <v>43</v>
      </c>
      <c r="H20" s="121">
        <v>0</v>
      </c>
      <c r="I20" s="122" t="s">
        <v>44</v>
      </c>
      <c r="J20" s="116">
        <f>H20*F20</f>
        <v>0</v>
      </c>
      <c r="K20" s="123" t="s">
        <v>7</v>
      </c>
      <c r="L20" s="401"/>
      <c r="M20" s="113">
        <v>0</v>
      </c>
      <c r="N20" s="124" t="s">
        <v>43</v>
      </c>
      <c r="O20" s="125">
        <f t="shared" si="0"/>
        <v>0</v>
      </c>
      <c r="P20" s="126" t="s">
        <v>7</v>
      </c>
      <c r="Q20" s="116">
        <v>0</v>
      </c>
      <c r="R20" s="124" t="s">
        <v>43</v>
      </c>
      <c r="S20" s="125">
        <f t="shared" si="1"/>
        <v>0</v>
      </c>
      <c r="T20" s="126" t="s">
        <v>7</v>
      </c>
      <c r="U20" s="116">
        <v>0</v>
      </c>
      <c r="V20" s="124" t="s">
        <v>43</v>
      </c>
      <c r="W20" s="125">
        <f t="shared" si="2"/>
        <v>0</v>
      </c>
      <c r="X20" s="127" t="s">
        <v>7</v>
      </c>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row>
    <row r="21" spans="2:87" ht="15">
      <c r="B21" s="128"/>
      <c r="C21" s="411"/>
      <c r="D21" s="108"/>
      <c r="E21" s="129" t="s">
        <v>50</v>
      </c>
      <c r="F21" s="74">
        <v>0</v>
      </c>
      <c r="G21" s="130" t="s">
        <v>43</v>
      </c>
      <c r="H21" s="131">
        <v>0</v>
      </c>
      <c r="I21" s="132" t="s">
        <v>44</v>
      </c>
      <c r="J21" s="133">
        <f>H21*F21</f>
        <v>0</v>
      </c>
      <c r="K21" s="134" t="s">
        <v>7</v>
      </c>
      <c r="L21" s="401"/>
      <c r="M21" s="135">
        <v>0</v>
      </c>
      <c r="N21" s="124" t="s">
        <v>43</v>
      </c>
      <c r="O21" s="92">
        <f t="shared" si="0"/>
        <v>0</v>
      </c>
      <c r="P21" s="126" t="s">
        <v>7</v>
      </c>
      <c r="Q21" s="116">
        <v>0</v>
      </c>
      <c r="R21" s="124" t="s">
        <v>43</v>
      </c>
      <c r="S21" s="94">
        <f t="shared" si="1"/>
        <v>0</v>
      </c>
      <c r="T21" s="126" t="s">
        <v>7</v>
      </c>
      <c r="U21" s="116">
        <v>0</v>
      </c>
      <c r="V21" s="124" t="s">
        <v>43</v>
      </c>
      <c r="W21" s="92">
        <f t="shared" si="2"/>
        <v>0</v>
      </c>
      <c r="X21" s="127" t="s">
        <v>7</v>
      </c>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row>
    <row r="22" spans="1:87" s="145" customFormat="1" ht="15.75">
      <c r="A22"/>
      <c r="B22" s="136">
        <f>SUM(B14:B21)</f>
        <v>0</v>
      </c>
      <c r="C22" s="412" t="s">
        <v>24</v>
      </c>
      <c r="D22" s="412"/>
      <c r="E22" s="412"/>
      <c r="F22" s="412"/>
      <c r="G22" s="412"/>
      <c r="H22" s="412"/>
      <c r="I22" s="412"/>
      <c r="J22" s="137">
        <f>SUM(J14:J21)</f>
        <v>12571760.879999999</v>
      </c>
      <c r="K22" s="138" t="s">
        <v>7</v>
      </c>
      <c r="L22" s="401"/>
      <c r="M22" s="139" t="s">
        <v>51</v>
      </c>
      <c r="N22" s="140"/>
      <c r="O22" s="141">
        <f>SUM(O14:O21)</f>
        <v>2293964.2821668</v>
      </c>
      <c r="P22" s="142" t="s">
        <v>7</v>
      </c>
      <c r="Q22" s="139" t="s">
        <v>52</v>
      </c>
      <c r="R22" s="140"/>
      <c r="S22" s="141">
        <f>SUM(S14:S21)</f>
        <v>9308429.25422242</v>
      </c>
      <c r="T22" s="142" t="s">
        <v>7</v>
      </c>
      <c r="U22" s="143" t="s">
        <v>53</v>
      </c>
      <c r="V22" s="140"/>
      <c r="W22" s="141">
        <f>SUM(W14:W21)</f>
        <v>969405.7193240899</v>
      </c>
      <c r="X22" s="144" t="s">
        <v>7</v>
      </c>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row>
    <row r="23" spans="1:87" s="148" customFormat="1" ht="9" customHeight="1">
      <c r="A23"/>
      <c r="B23" s="413"/>
      <c r="C23" s="413"/>
      <c r="D23" s="413"/>
      <c r="E23" s="413"/>
      <c r="F23" s="413"/>
      <c r="G23" s="413"/>
      <c r="H23" s="413"/>
      <c r="I23" s="413"/>
      <c r="J23" s="413"/>
      <c r="K23" s="413"/>
      <c r="L23" s="413"/>
      <c r="M23" s="413"/>
      <c r="N23" s="413"/>
      <c r="O23" s="413"/>
      <c r="P23" s="413"/>
      <c r="Q23" s="413"/>
      <c r="R23" s="413"/>
      <c r="S23" s="413"/>
      <c r="T23" s="413"/>
      <c r="U23" s="413"/>
      <c r="V23" s="413"/>
      <c r="W23" s="413"/>
      <c r="X23" s="413"/>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row>
    <row r="24" spans="2:87" ht="14.25">
      <c r="B24" s="414" t="s">
        <v>54</v>
      </c>
      <c r="C24" s="414"/>
      <c r="D24" s="414"/>
      <c r="E24" s="414"/>
      <c r="F24" s="414"/>
      <c r="G24" s="414"/>
      <c r="H24" s="414"/>
      <c r="I24" s="414"/>
      <c r="J24" s="414"/>
      <c r="K24" s="414"/>
      <c r="L24" s="149"/>
      <c r="M24" s="415" t="s">
        <v>55</v>
      </c>
      <c r="N24" s="415"/>
      <c r="O24" s="415"/>
      <c r="P24" s="415"/>
      <c r="Q24" s="415"/>
      <c r="R24" s="415"/>
      <c r="S24" s="415"/>
      <c r="T24" s="415"/>
      <c r="U24" s="415"/>
      <c r="V24" s="415"/>
      <c r="W24" s="415"/>
      <c r="X24" s="415"/>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row>
    <row r="25" spans="2:87" ht="14.25">
      <c r="B25" s="414"/>
      <c r="C25" s="414"/>
      <c r="D25" s="414"/>
      <c r="E25" s="414"/>
      <c r="F25" s="414"/>
      <c r="G25" s="414"/>
      <c r="H25" s="414"/>
      <c r="I25" s="414"/>
      <c r="J25" s="414"/>
      <c r="K25" s="414"/>
      <c r="L25" s="150"/>
      <c r="M25" s="415"/>
      <c r="N25" s="415"/>
      <c r="O25" s="415"/>
      <c r="P25" s="415"/>
      <c r="Q25" s="415"/>
      <c r="R25" s="415"/>
      <c r="S25" s="415"/>
      <c r="T25" s="415"/>
      <c r="U25" s="415"/>
      <c r="V25" s="415"/>
      <c r="W25" s="415"/>
      <c r="X25" s="415"/>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row>
    <row r="26" spans="2:87" ht="14.25">
      <c r="B26" s="414"/>
      <c r="C26" s="414"/>
      <c r="D26" s="414"/>
      <c r="E26" s="414"/>
      <c r="F26" s="414"/>
      <c r="G26" s="414"/>
      <c r="H26" s="414"/>
      <c r="I26" s="414"/>
      <c r="J26" s="414"/>
      <c r="K26" s="414"/>
      <c r="L26" s="150"/>
      <c r="M26" s="415"/>
      <c r="N26" s="415"/>
      <c r="O26" s="415"/>
      <c r="P26" s="415"/>
      <c r="Q26" s="415"/>
      <c r="R26" s="415"/>
      <c r="S26" s="415"/>
      <c r="T26" s="415"/>
      <c r="U26" s="415"/>
      <c r="V26" s="415"/>
      <c r="W26" s="415"/>
      <c r="X26" s="415"/>
      <c r="Y26" s="71"/>
      <c r="Z26" s="71"/>
      <c r="AA26" s="71"/>
      <c r="AB26" s="71"/>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row>
    <row r="27" spans="2:87" ht="14.25">
      <c r="B27" s="414"/>
      <c r="C27" s="414"/>
      <c r="D27" s="414"/>
      <c r="E27" s="414"/>
      <c r="F27" s="414"/>
      <c r="G27" s="414"/>
      <c r="H27" s="414"/>
      <c r="I27" s="414"/>
      <c r="J27" s="414"/>
      <c r="K27" s="414"/>
      <c r="L27" s="150"/>
      <c r="M27" s="415"/>
      <c r="N27" s="415"/>
      <c r="O27" s="415"/>
      <c r="P27" s="415"/>
      <c r="Q27" s="415"/>
      <c r="R27" s="415"/>
      <c r="S27" s="415"/>
      <c r="T27" s="415"/>
      <c r="U27" s="415"/>
      <c r="V27" s="415"/>
      <c r="W27" s="415"/>
      <c r="X27" s="415"/>
      <c r="Y27" s="71"/>
      <c r="Z27" s="71"/>
      <c r="AA27" s="71"/>
      <c r="AB27" s="71"/>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row>
    <row r="28" spans="2:87" ht="14.25">
      <c r="B28" s="414"/>
      <c r="C28" s="414"/>
      <c r="D28" s="414"/>
      <c r="E28" s="414"/>
      <c r="F28" s="414"/>
      <c r="G28" s="414"/>
      <c r="H28" s="414"/>
      <c r="I28" s="414"/>
      <c r="J28" s="414"/>
      <c r="K28" s="414"/>
      <c r="L28" s="150"/>
      <c r="M28" s="415"/>
      <c r="N28" s="415"/>
      <c r="O28" s="415"/>
      <c r="P28" s="415"/>
      <c r="Q28" s="415"/>
      <c r="R28" s="415"/>
      <c r="S28" s="415"/>
      <c r="T28" s="415"/>
      <c r="U28" s="415"/>
      <c r="V28" s="415"/>
      <c r="W28" s="415"/>
      <c r="X28" s="415"/>
      <c r="Y28" s="71"/>
      <c r="Z28" s="71"/>
      <c r="AA28" s="71"/>
      <c r="AB28" s="71"/>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row>
    <row r="29" spans="2:87" ht="14.25">
      <c r="B29" s="414"/>
      <c r="C29" s="414"/>
      <c r="D29" s="414"/>
      <c r="E29" s="414"/>
      <c r="F29" s="414"/>
      <c r="G29" s="414"/>
      <c r="H29" s="414"/>
      <c r="I29" s="414"/>
      <c r="J29" s="414"/>
      <c r="K29" s="414"/>
      <c r="L29" s="150"/>
      <c r="M29" s="415"/>
      <c r="N29" s="415"/>
      <c r="O29" s="415"/>
      <c r="P29" s="415"/>
      <c r="Q29" s="415"/>
      <c r="R29" s="415"/>
      <c r="S29" s="415"/>
      <c r="T29" s="415"/>
      <c r="U29" s="415"/>
      <c r="V29" s="415"/>
      <c r="W29" s="415"/>
      <c r="X29" s="415"/>
      <c r="Y29" s="71"/>
      <c r="Z29" s="71"/>
      <c r="AA29" s="71"/>
      <c r="AB29" s="71"/>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row>
    <row r="30" spans="2:87" ht="14.25">
      <c r="B30" s="414"/>
      <c r="C30" s="414"/>
      <c r="D30" s="414"/>
      <c r="E30" s="414"/>
      <c r="F30" s="414"/>
      <c r="G30" s="414"/>
      <c r="H30" s="414"/>
      <c r="I30" s="414"/>
      <c r="J30" s="414"/>
      <c r="K30" s="414"/>
      <c r="L30" s="151"/>
      <c r="M30" s="415"/>
      <c r="N30" s="415"/>
      <c r="O30" s="415"/>
      <c r="P30" s="415"/>
      <c r="Q30" s="415"/>
      <c r="R30" s="415"/>
      <c r="S30" s="415"/>
      <c r="T30" s="415"/>
      <c r="U30" s="415"/>
      <c r="V30" s="415"/>
      <c r="W30" s="415"/>
      <c r="X30" s="415"/>
      <c r="Y30" s="71"/>
      <c r="Z30" s="71"/>
      <c r="AA30" s="71"/>
      <c r="AB30" s="71"/>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row>
    <row r="31" spans="2:28" ht="14.25">
      <c r="B31" s="152"/>
      <c r="C31" s="152"/>
      <c r="D31" s="152"/>
      <c r="E31" s="152"/>
      <c r="F31" s="153"/>
      <c r="G31" s="152"/>
      <c r="H31" s="152"/>
      <c r="I31" s="152"/>
      <c r="J31" s="152"/>
      <c r="K31" s="154"/>
      <c r="L31" s="150"/>
      <c r="M31" s="155"/>
      <c r="N31" s="152"/>
      <c r="O31" s="152"/>
      <c r="P31" s="152"/>
      <c r="Q31" s="152"/>
      <c r="R31" s="152"/>
      <c r="S31" s="152"/>
      <c r="T31" s="152"/>
      <c r="U31" s="152"/>
      <c r="V31" s="152"/>
      <c r="W31" s="152"/>
      <c r="X31" s="156"/>
      <c r="Y31" s="71"/>
      <c r="Z31" s="71"/>
      <c r="AA31" s="71"/>
      <c r="AB31" s="71"/>
    </row>
    <row r="32" spans="2:28" s="107" customFormat="1" ht="14.25">
      <c r="B32" s="157"/>
      <c r="C32" s="150"/>
      <c r="D32" s="150"/>
      <c r="E32" s="150"/>
      <c r="F32" s="158"/>
      <c r="G32" s="150"/>
      <c r="H32" s="150"/>
      <c r="I32" s="150"/>
      <c r="J32" s="150"/>
      <c r="K32" s="159"/>
      <c r="L32" s="150"/>
      <c r="M32" s="150"/>
      <c r="N32" s="159"/>
      <c r="O32" s="150"/>
      <c r="P32" s="159"/>
      <c r="Q32" s="150"/>
      <c r="R32" s="159"/>
      <c r="S32" s="150"/>
      <c r="T32" s="159"/>
      <c r="U32" s="150"/>
      <c r="V32" s="159"/>
      <c r="W32" s="150"/>
      <c r="X32" s="159"/>
      <c r="Y32" s="160"/>
      <c r="Z32" s="160"/>
      <c r="AA32" s="160"/>
      <c r="AB32" s="160"/>
    </row>
    <row r="33" spans="2:28" ht="14.25">
      <c r="B33" s="57"/>
      <c r="C33" s="69"/>
      <c r="D33" s="69"/>
      <c r="E33" s="69"/>
      <c r="F33" s="161"/>
      <c r="G33" s="69"/>
      <c r="H33" s="69"/>
      <c r="I33" s="69"/>
      <c r="J33" s="69"/>
      <c r="K33" s="70"/>
      <c r="L33" s="69"/>
      <c r="M33" s="69"/>
      <c r="N33" s="70"/>
      <c r="O33" s="69"/>
      <c r="P33" s="70"/>
      <c r="Q33" s="69"/>
      <c r="R33" s="70"/>
      <c r="S33" s="69"/>
      <c r="T33" s="70"/>
      <c r="U33" s="69"/>
      <c r="V33" s="70"/>
      <c r="W33" s="69"/>
      <c r="X33" s="70"/>
      <c r="Y33" s="71"/>
      <c r="Z33" s="71"/>
      <c r="AA33" s="71"/>
      <c r="AB33" s="71"/>
    </row>
    <row r="34" spans="2:28" ht="14.25">
      <c r="B34" s="57"/>
      <c r="C34" s="69"/>
      <c r="D34" s="69"/>
      <c r="E34" s="69"/>
      <c r="F34" s="161"/>
      <c r="G34" s="69"/>
      <c r="H34" s="69"/>
      <c r="I34" s="69"/>
      <c r="J34" s="69"/>
      <c r="K34" s="70"/>
      <c r="L34" s="69"/>
      <c r="M34" s="69"/>
      <c r="N34" s="70"/>
      <c r="O34" s="69"/>
      <c r="P34" s="70"/>
      <c r="Q34" s="69"/>
      <c r="R34" s="70"/>
      <c r="S34" s="69"/>
      <c r="T34" s="70"/>
      <c r="U34" s="69"/>
      <c r="V34" s="70"/>
      <c r="W34" s="69"/>
      <c r="X34" s="70"/>
      <c r="Y34" s="71"/>
      <c r="Z34" s="71"/>
      <c r="AA34" s="71"/>
      <c r="AB34" s="71"/>
    </row>
    <row r="35" spans="2:28" ht="14.25">
      <c r="B35" s="57"/>
      <c r="C35" s="69"/>
      <c r="D35" s="69"/>
      <c r="E35" s="69"/>
      <c r="F35" s="161"/>
      <c r="G35" s="69"/>
      <c r="H35" s="69"/>
      <c r="I35" s="69"/>
      <c r="J35" s="69"/>
      <c r="K35" s="70"/>
      <c r="L35" s="69"/>
      <c r="M35" s="69"/>
      <c r="N35" s="70"/>
      <c r="O35" s="69"/>
      <c r="P35" s="70"/>
      <c r="Q35" s="69"/>
      <c r="R35" s="70"/>
      <c r="S35" s="69"/>
      <c r="T35" s="70"/>
      <c r="U35" s="69"/>
      <c r="V35" s="70"/>
      <c r="W35" s="69"/>
      <c r="X35" s="70"/>
      <c r="Y35" s="71"/>
      <c r="Z35" s="71"/>
      <c r="AA35" s="71"/>
      <c r="AB35" s="71"/>
    </row>
    <row r="36" spans="2:28" ht="14.25">
      <c r="B36" s="57"/>
      <c r="C36" s="69"/>
      <c r="D36" s="69"/>
      <c r="E36" s="69"/>
      <c r="F36" s="161"/>
      <c r="G36" s="69"/>
      <c r="H36" s="69"/>
      <c r="I36" s="69"/>
      <c r="J36" s="69"/>
      <c r="K36" s="70"/>
      <c r="L36" s="69"/>
      <c r="M36" s="69"/>
      <c r="N36" s="70"/>
      <c r="O36" s="69"/>
      <c r="P36" s="70"/>
      <c r="Q36" s="69"/>
      <c r="R36" s="70"/>
      <c r="S36" s="69"/>
      <c r="T36" s="70"/>
      <c r="U36" s="69"/>
      <c r="V36" s="70"/>
      <c r="W36" s="69"/>
      <c r="X36" s="70"/>
      <c r="Y36" s="71"/>
      <c r="Z36" s="71"/>
      <c r="AA36" s="71"/>
      <c r="AB36" s="71"/>
    </row>
    <row r="37" spans="2:28" ht="14.25">
      <c r="B37" s="57"/>
      <c r="C37" s="69"/>
      <c r="D37" s="69"/>
      <c r="E37" s="69"/>
      <c r="F37" s="161"/>
      <c r="G37" s="69"/>
      <c r="H37" s="69"/>
      <c r="I37" s="69"/>
      <c r="J37" s="69"/>
      <c r="K37" s="70"/>
      <c r="L37" s="69"/>
      <c r="M37" s="69"/>
      <c r="N37" s="70"/>
      <c r="O37" s="69"/>
      <c r="P37" s="70"/>
      <c r="Q37" s="69"/>
      <c r="R37" s="70"/>
      <c r="S37" s="69"/>
      <c r="T37" s="70"/>
      <c r="U37" s="69"/>
      <c r="V37" s="70"/>
      <c r="W37" s="69"/>
      <c r="X37" s="70"/>
      <c r="Y37" s="71"/>
      <c r="Z37" s="71"/>
      <c r="AA37" s="71"/>
      <c r="AB37" s="71"/>
    </row>
    <row r="38" spans="2:28" ht="14.25">
      <c r="B38" s="57"/>
      <c r="C38" s="69"/>
      <c r="D38" s="69"/>
      <c r="E38" s="69"/>
      <c r="F38" s="161"/>
      <c r="G38" s="69"/>
      <c r="H38" s="69"/>
      <c r="I38" s="69"/>
      <c r="J38" s="69"/>
      <c r="K38" s="70"/>
      <c r="L38" s="69"/>
      <c r="M38" s="69"/>
      <c r="N38" s="70"/>
      <c r="O38" s="69"/>
      <c r="P38" s="70"/>
      <c r="Q38" s="69"/>
      <c r="R38" s="70"/>
      <c r="S38" s="69"/>
      <c r="T38" s="70"/>
      <c r="U38" s="69"/>
      <c r="V38" s="70"/>
      <c r="W38" s="69"/>
      <c r="X38" s="70"/>
      <c r="Y38" s="71"/>
      <c r="Z38" s="71"/>
      <c r="AA38" s="71"/>
      <c r="AB38" s="71"/>
    </row>
    <row r="39" spans="2:28" ht="14.25">
      <c r="B39" s="57"/>
      <c r="C39" s="69"/>
      <c r="D39" s="69"/>
      <c r="E39" s="69"/>
      <c r="F39" s="161"/>
      <c r="G39" s="69"/>
      <c r="H39" s="69"/>
      <c r="I39" s="69"/>
      <c r="J39" s="69"/>
      <c r="K39" s="70"/>
      <c r="L39" s="69"/>
      <c r="M39" s="69"/>
      <c r="N39" s="70"/>
      <c r="O39" s="69"/>
      <c r="P39" s="70"/>
      <c r="Q39" s="69"/>
      <c r="R39" s="70"/>
      <c r="S39" s="69"/>
      <c r="T39" s="70"/>
      <c r="U39" s="69"/>
      <c r="V39" s="70"/>
      <c r="W39" s="69"/>
      <c r="X39" s="70"/>
      <c r="Y39" s="71"/>
      <c r="Z39" s="71"/>
      <c r="AA39" s="71"/>
      <c r="AB39" s="71"/>
    </row>
    <row r="40" spans="2:28" ht="14.25">
      <c r="B40" s="57"/>
      <c r="C40" s="69"/>
      <c r="D40" s="69"/>
      <c r="E40" s="69"/>
      <c r="F40" s="161"/>
      <c r="G40" s="69"/>
      <c r="H40" s="69"/>
      <c r="I40" s="69"/>
      <c r="J40" s="69"/>
      <c r="K40" s="70"/>
      <c r="L40" s="69"/>
      <c r="M40" s="69"/>
      <c r="N40" s="70"/>
      <c r="O40" s="69"/>
      <c r="P40" s="70"/>
      <c r="Q40" s="69"/>
      <c r="R40" s="70"/>
      <c r="S40" s="69"/>
      <c r="T40" s="70"/>
      <c r="U40" s="69"/>
      <c r="V40" s="70"/>
      <c r="W40" s="69"/>
      <c r="X40" s="70"/>
      <c r="Y40" s="71"/>
      <c r="Z40" s="71"/>
      <c r="AA40" s="71"/>
      <c r="AB40" s="71"/>
    </row>
    <row r="41" spans="2:28" ht="14.25">
      <c r="B41" s="57"/>
      <c r="C41" s="69"/>
      <c r="D41" s="69"/>
      <c r="E41" s="69"/>
      <c r="F41" s="161"/>
      <c r="G41" s="69"/>
      <c r="H41" s="69"/>
      <c r="I41" s="69"/>
      <c r="J41" s="69"/>
      <c r="K41" s="70"/>
      <c r="L41" s="69"/>
      <c r="M41" s="69"/>
      <c r="N41" s="70"/>
      <c r="O41" s="69"/>
      <c r="P41" s="70"/>
      <c r="Q41" s="69"/>
      <c r="R41" s="70"/>
      <c r="S41" s="69"/>
      <c r="T41" s="70"/>
      <c r="U41" s="69"/>
      <c r="V41" s="70"/>
      <c r="W41" s="69"/>
      <c r="X41" s="70"/>
      <c r="Y41" s="71"/>
      <c r="Z41" s="71"/>
      <c r="AA41" s="71"/>
      <c r="AB41" s="71"/>
    </row>
    <row r="42" spans="2:28" ht="14.25">
      <c r="B42" s="57"/>
      <c r="C42" s="69"/>
      <c r="D42" s="69"/>
      <c r="E42" s="69"/>
      <c r="F42" s="161"/>
      <c r="G42" s="69"/>
      <c r="H42" s="69"/>
      <c r="I42" s="69"/>
      <c r="J42" s="69"/>
      <c r="K42" s="70"/>
      <c r="L42" s="69"/>
      <c r="M42" s="69"/>
      <c r="N42" s="70"/>
      <c r="O42" s="69"/>
      <c r="P42" s="70"/>
      <c r="Q42" s="69"/>
      <c r="R42" s="70"/>
      <c r="S42" s="69"/>
      <c r="T42" s="70"/>
      <c r="U42" s="69"/>
      <c r="V42" s="70"/>
      <c r="W42" s="69"/>
      <c r="X42" s="70"/>
      <c r="Y42" s="71"/>
      <c r="Z42" s="71"/>
      <c r="AA42" s="71"/>
      <c r="AB42" s="71"/>
    </row>
    <row r="43" spans="2:28" ht="14.25">
      <c r="B43" s="57"/>
      <c r="C43" s="69"/>
      <c r="D43" s="69"/>
      <c r="E43" s="69"/>
      <c r="F43" s="161"/>
      <c r="G43" s="69"/>
      <c r="H43" s="69"/>
      <c r="I43" s="69"/>
      <c r="J43" s="69"/>
      <c r="K43" s="70"/>
      <c r="L43" s="69"/>
      <c r="M43" s="69"/>
      <c r="N43" s="70"/>
      <c r="O43" s="69"/>
      <c r="P43" s="70"/>
      <c r="Q43" s="69"/>
      <c r="R43" s="70"/>
      <c r="S43" s="69"/>
      <c r="T43" s="70"/>
      <c r="U43" s="69"/>
      <c r="V43" s="70"/>
      <c r="W43" s="69"/>
      <c r="X43" s="70"/>
      <c r="Y43" s="71"/>
      <c r="Z43" s="71"/>
      <c r="AA43" s="71"/>
      <c r="AB43" s="71"/>
    </row>
  </sheetData>
  <sheetProtection selectLockedCells="1" selectUnlockedCells="1"/>
  <mergeCells count="27">
    <mergeCell ref="C19:C21"/>
    <mergeCell ref="C22:I22"/>
    <mergeCell ref="B23:X23"/>
    <mergeCell ref="B24:K30"/>
    <mergeCell ref="M24:X30"/>
    <mergeCell ref="M13:P13"/>
    <mergeCell ref="Q13:T13"/>
    <mergeCell ref="U13:X13"/>
    <mergeCell ref="B14:B16"/>
    <mergeCell ref="C14:D16"/>
    <mergeCell ref="C17:D18"/>
    <mergeCell ref="B11:K11"/>
    <mergeCell ref="B12:G12"/>
    <mergeCell ref="H12:K12"/>
    <mergeCell ref="L12:L22"/>
    <mergeCell ref="M12:T12"/>
    <mergeCell ref="U12:X12"/>
    <mergeCell ref="C13:E13"/>
    <mergeCell ref="F13:G13"/>
    <mergeCell ref="H13:I13"/>
    <mergeCell ref="J13:K13"/>
    <mergeCell ref="B6:K6"/>
    <mergeCell ref="B7:K7"/>
    <mergeCell ref="B8:K8"/>
    <mergeCell ref="C9:K9"/>
    <mergeCell ref="B10:E10"/>
    <mergeCell ref="F10:I10"/>
  </mergeCells>
  <printOptions/>
  <pageMargins left="0.7875" right="0.7875" top="1.0527777777777778" bottom="1.0527777777777778" header="0.7875" footer="0.7875"/>
  <pageSetup horizontalDpi="300" verticalDpi="300" orientation="landscape" paperSize="9" scale="49" r:id="rId2"/>
  <headerFooter alignWithMargins="0">
    <oddHeader>&amp;C&amp;"Times New Roman,Normale"&amp;12&amp;A</oddHeader>
    <oddFooter>&amp;C&amp;"Times New Roman,Normale"&amp;12Pagina &amp;P</oddFooter>
  </headerFooter>
  <drawing r:id="rId1"/>
</worksheet>
</file>

<file path=xl/worksheets/sheet5.xml><?xml version="1.0" encoding="utf-8"?>
<worksheet xmlns="http://schemas.openxmlformats.org/spreadsheetml/2006/main" xmlns:r="http://schemas.openxmlformats.org/officeDocument/2006/relationships">
  <dimension ref="A6:V41"/>
  <sheetViews>
    <sheetView zoomScale="80" zoomScaleNormal="80" zoomScaleSheetLayoutView="100" zoomScalePageLayoutView="0" workbookViewId="0" topLeftCell="A1">
      <selection activeCell="A8" sqref="A8:I8"/>
    </sheetView>
  </sheetViews>
  <sheetFormatPr defaultColWidth="9.140625" defaultRowHeight="15"/>
  <cols>
    <col min="1" max="1" width="7.00390625" style="0" customWidth="1"/>
    <col min="2" max="2" width="10.7109375" style="0" customWidth="1"/>
    <col min="3" max="3" width="9.57421875" style="0" customWidth="1"/>
    <col min="4" max="4" width="19.57421875" style="0" customWidth="1"/>
    <col min="5" max="5" width="3.421875" style="0" customWidth="1"/>
    <col min="6" max="6" width="10.00390625" style="0" customWidth="1"/>
    <col min="7" max="7" width="8.00390625" style="0" customWidth="1"/>
    <col min="8" max="8" width="18.28125" style="0" customWidth="1"/>
    <col min="9" max="9" width="4.140625" style="0" customWidth="1"/>
    <col min="10" max="10" width="3.00390625" style="0" customWidth="1"/>
  </cols>
  <sheetData>
    <row r="5" ht="15.75" customHeight="1"/>
    <row r="6" spans="1:9" ht="15.75" customHeight="1">
      <c r="A6" s="379" t="s">
        <v>0</v>
      </c>
      <c r="B6" s="379"/>
      <c r="C6" s="379"/>
      <c r="D6" s="379"/>
      <c r="E6" s="379"/>
      <c r="F6" s="379"/>
      <c r="G6" s="379"/>
      <c r="H6" s="379"/>
      <c r="I6" s="379"/>
    </row>
    <row r="7" spans="1:22" ht="38.25" customHeight="1">
      <c r="A7" s="380" t="s">
        <v>1</v>
      </c>
      <c r="B7" s="380"/>
      <c r="C7" s="380"/>
      <c r="D7" s="380"/>
      <c r="E7" s="380"/>
      <c r="F7" s="380"/>
      <c r="G7" s="380"/>
      <c r="H7" s="380"/>
      <c r="I7" s="380"/>
      <c r="J7" s="162"/>
      <c r="L7" s="55"/>
      <c r="N7" s="55"/>
      <c r="P7" s="55"/>
      <c r="R7" s="55"/>
      <c r="T7" s="55"/>
      <c r="V7" s="55"/>
    </row>
    <row r="8" spans="1:22" ht="23.25">
      <c r="A8" s="381" t="s">
        <v>56</v>
      </c>
      <c r="B8" s="381"/>
      <c r="C8" s="381"/>
      <c r="D8" s="381"/>
      <c r="E8" s="381"/>
      <c r="F8" s="381"/>
      <c r="G8" s="381"/>
      <c r="H8" s="381"/>
      <c r="I8" s="381"/>
      <c r="J8" s="163"/>
      <c r="L8" s="55"/>
      <c r="N8" s="55"/>
      <c r="P8" s="55"/>
      <c r="R8" s="55"/>
      <c r="T8" s="55"/>
      <c r="V8" s="55"/>
    </row>
    <row r="9" spans="2:9" ht="14.25">
      <c r="B9" s="382"/>
      <c r="C9" s="382"/>
      <c r="D9" s="382"/>
      <c r="E9" s="382"/>
      <c r="F9" s="382"/>
      <c r="G9" s="382"/>
      <c r="H9" s="382"/>
      <c r="I9" s="382"/>
    </row>
    <row r="10" spans="1:13" s="166" customFormat="1" ht="36" customHeight="1">
      <c r="A10" s="416" t="s">
        <v>8</v>
      </c>
      <c r="B10" s="416"/>
      <c r="C10" s="416"/>
      <c r="D10" s="416"/>
      <c r="E10" s="417" t="s">
        <v>24</v>
      </c>
      <c r="F10" s="417"/>
      <c r="G10" s="417"/>
      <c r="H10" s="164">
        <f>H24</f>
        <v>0</v>
      </c>
      <c r="I10" s="165" t="s">
        <v>7</v>
      </c>
      <c r="J10"/>
      <c r="K10"/>
      <c r="M10" s="167"/>
    </row>
    <row r="11" spans="2:9" ht="15.75" customHeight="1">
      <c r="B11" s="382"/>
      <c r="C11" s="382"/>
      <c r="D11" s="382"/>
      <c r="E11" s="382"/>
      <c r="F11" s="382"/>
      <c r="G11" s="382"/>
      <c r="H11" s="382"/>
      <c r="I11" s="382"/>
    </row>
    <row r="12" spans="1:9" ht="15" customHeight="1">
      <c r="A12" s="418" t="s">
        <v>25</v>
      </c>
      <c r="B12" s="418"/>
      <c r="C12" s="418"/>
      <c r="D12" s="418"/>
      <c r="E12" s="418"/>
      <c r="F12" s="419" t="s">
        <v>26</v>
      </c>
      <c r="G12" s="419"/>
      <c r="H12" s="419"/>
      <c r="I12" s="419"/>
    </row>
    <row r="13" spans="1:9" ht="15" customHeight="1">
      <c r="A13" s="420" t="s">
        <v>57</v>
      </c>
      <c r="B13" s="421" t="s">
        <v>30</v>
      </c>
      <c r="C13" s="421"/>
      <c r="D13" s="422" t="s">
        <v>58</v>
      </c>
      <c r="E13" s="422"/>
      <c r="F13" s="422" t="s">
        <v>59</v>
      </c>
      <c r="G13" s="422"/>
      <c r="H13" s="423" t="s">
        <v>33</v>
      </c>
      <c r="I13" s="423"/>
    </row>
    <row r="14" spans="1:9" ht="27.75" customHeight="1">
      <c r="A14" s="420"/>
      <c r="B14" s="421"/>
      <c r="C14" s="421"/>
      <c r="D14" s="422"/>
      <c r="E14" s="422"/>
      <c r="F14" s="422"/>
      <c r="G14" s="422"/>
      <c r="H14" s="423"/>
      <c r="I14" s="423"/>
    </row>
    <row r="15" spans="1:9" ht="14.25">
      <c r="A15" s="424"/>
      <c r="B15" s="425" t="s">
        <v>60</v>
      </c>
      <c r="C15" s="168"/>
      <c r="D15" s="426">
        <v>0</v>
      </c>
      <c r="E15" s="427" t="s">
        <v>39</v>
      </c>
      <c r="F15" s="428">
        <v>0</v>
      </c>
      <c r="G15" s="429" t="s">
        <v>40</v>
      </c>
      <c r="H15" s="426">
        <f>D15*F15</f>
        <v>0</v>
      </c>
      <c r="I15" s="430" t="s">
        <v>7</v>
      </c>
    </row>
    <row r="16" spans="1:9" ht="15.75" customHeight="1">
      <c r="A16" s="424"/>
      <c r="B16" s="425"/>
      <c r="C16" s="170"/>
      <c r="D16" s="426"/>
      <c r="E16" s="427"/>
      <c r="F16" s="428"/>
      <c r="G16" s="429"/>
      <c r="H16" s="426"/>
      <c r="I16" s="430"/>
    </row>
    <row r="17" spans="1:9" ht="14.25">
      <c r="A17" s="424"/>
      <c r="B17" s="425"/>
      <c r="C17" s="171"/>
      <c r="D17" s="172">
        <v>0</v>
      </c>
      <c r="E17" s="173" t="s">
        <v>43</v>
      </c>
      <c r="F17" s="174">
        <v>0</v>
      </c>
      <c r="G17" s="175" t="s">
        <v>44</v>
      </c>
      <c r="H17" s="172">
        <v>0</v>
      </c>
      <c r="I17" s="176" t="s">
        <v>7</v>
      </c>
    </row>
    <row r="18" spans="1:9" ht="14.25">
      <c r="A18" s="424"/>
      <c r="B18" s="431" t="s">
        <v>46</v>
      </c>
      <c r="C18" s="432"/>
      <c r="D18" s="433">
        <v>0</v>
      </c>
      <c r="E18" s="434" t="s">
        <v>43</v>
      </c>
      <c r="F18" s="435">
        <v>0</v>
      </c>
      <c r="G18" s="436" t="s">
        <v>44</v>
      </c>
      <c r="H18" s="433">
        <f>D18*F18</f>
        <v>0</v>
      </c>
      <c r="I18" s="437" t="s">
        <v>7</v>
      </c>
    </row>
    <row r="19" spans="1:9" ht="14.25">
      <c r="A19" s="424"/>
      <c r="B19" s="431"/>
      <c r="C19" s="432"/>
      <c r="D19" s="433"/>
      <c r="E19" s="434"/>
      <c r="F19" s="435"/>
      <c r="G19" s="436"/>
      <c r="H19" s="433"/>
      <c r="I19" s="437"/>
    </row>
    <row r="20" spans="1:9" ht="14.25">
      <c r="A20" s="424"/>
      <c r="B20" s="431"/>
      <c r="C20" s="432"/>
      <c r="D20" s="433"/>
      <c r="E20" s="434"/>
      <c r="F20" s="435"/>
      <c r="G20" s="436"/>
      <c r="H20" s="433"/>
      <c r="I20" s="437"/>
    </row>
    <row r="21" spans="1:9" ht="15">
      <c r="A21" s="177"/>
      <c r="B21" s="438" t="s">
        <v>61</v>
      </c>
      <c r="C21" s="178" t="s">
        <v>48</v>
      </c>
      <c r="D21" s="179">
        <v>0</v>
      </c>
      <c r="E21" s="180" t="s">
        <v>43</v>
      </c>
      <c r="F21" s="181">
        <v>0</v>
      </c>
      <c r="G21" s="169" t="s">
        <v>44</v>
      </c>
      <c r="H21" s="182">
        <f>D21*F21</f>
        <v>0</v>
      </c>
      <c r="I21" s="183" t="s">
        <v>7</v>
      </c>
    </row>
    <row r="22" spans="1:9" ht="15">
      <c r="A22" s="184"/>
      <c r="B22" s="438"/>
      <c r="C22" s="185" t="s">
        <v>49</v>
      </c>
      <c r="D22" s="186">
        <v>0</v>
      </c>
      <c r="E22" s="187" t="s">
        <v>43</v>
      </c>
      <c r="F22" s="188">
        <v>0</v>
      </c>
      <c r="G22" s="189" t="s">
        <v>44</v>
      </c>
      <c r="H22" s="190">
        <f>D22*F22</f>
        <v>0</v>
      </c>
      <c r="I22" s="191" t="s">
        <v>7</v>
      </c>
    </row>
    <row r="23" spans="1:9" ht="15">
      <c r="A23" s="192"/>
      <c r="B23" s="438"/>
      <c r="C23" s="193" t="s">
        <v>50</v>
      </c>
      <c r="D23" s="194">
        <v>0</v>
      </c>
      <c r="E23" s="195" t="s">
        <v>43</v>
      </c>
      <c r="F23" s="196">
        <v>0</v>
      </c>
      <c r="G23" s="197" t="s">
        <v>44</v>
      </c>
      <c r="H23" s="198">
        <f>D23*F23</f>
        <v>0</v>
      </c>
      <c r="I23" s="199" t="s">
        <v>7</v>
      </c>
    </row>
    <row r="24" spans="1:11" s="203" customFormat="1" ht="15">
      <c r="A24" s="200">
        <f>SUM(A15:A23)</f>
        <v>0</v>
      </c>
      <c r="B24" s="439" t="s">
        <v>24</v>
      </c>
      <c r="C24" s="439"/>
      <c r="D24" s="439"/>
      <c r="E24" s="439"/>
      <c r="F24" s="439"/>
      <c r="G24" s="439"/>
      <c r="H24" s="201">
        <f>SUM(H15:H23)</f>
        <v>0</v>
      </c>
      <c r="I24" s="202" t="s">
        <v>7</v>
      </c>
      <c r="J24"/>
      <c r="K24"/>
    </row>
    <row r="25" spans="1:11" s="209" customFormat="1" ht="15">
      <c r="A25" s="204"/>
      <c r="B25" s="205"/>
      <c r="C25" s="205"/>
      <c r="D25" s="204"/>
      <c r="E25" s="204"/>
      <c r="F25" s="206"/>
      <c r="G25" s="206"/>
      <c r="H25" s="207"/>
      <c r="I25" s="208"/>
      <c r="J25"/>
      <c r="K25"/>
    </row>
    <row r="26" spans="1:9" ht="14.25">
      <c r="A26" s="440" t="s">
        <v>54</v>
      </c>
      <c r="B26" s="440"/>
      <c r="C26" s="440"/>
      <c r="D26" s="440"/>
      <c r="E26" s="440"/>
      <c r="F26" s="440"/>
      <c r="G26" s="440"/>
      <c r="H26" s="440"/>
      <c r="I26" s="440"/>
    </row>
    <row r="27" spans="1:9" ht="14.25">
      <c r="A27" s="440"/>
      <c r="B27" s="440"/>
      <c r="C27" s="440"/>
      <c r="D27" s="440"/>
      <c r="E27" s="440"/>
      <c r="F27" s="440"/>
      <c r="G27" s="440"/>
      <c r="H27" s="440"/>
      <c r="I27" s="440"/>
    </row>
    <row r="28" spans="1:10" ht="14.25">
      <c r="A28" s="440"/>
      <c r="B28" s="440"/>
      <c r="C28" s="440"/>
      <c r="D28" s="440"/>
      <c r="E28" s="440"/>
      <c r="F28" s="440"/>
      <c r="G28" s="440"/>
      <c r="H28" s="440"/>
      <c r="I28" s="440"/>
      <c r="J28" s="71"/>
    </row>
    <row r="29" spans="1:10" ht="14.25">
      <c r="A29" s="440"/>
      <c r="B29" s="440"/>
      <c r="C29" s="440"/>
      <c r="D29" s="440"/>
      <c r="E29" s="440"/>
      <c r="F29" s="440"/>
      <c r="G29" s="440"/>
      <c r="H29" s="440"/>
      <c r="I29" s="440"/>
      <c r="J29" s="71"/>
    </row>
    <row r="30" spans="1:10" ht="14.25">
      <c r="A30" s="440"/>
      <c r="B30" s="440"/>
      <c r="C30" s="440"/>
      <c r="D30" s="440"/>
      <c r="E30" s="440"/>
      <c r="F30" s="440"/>
      <c r="G30" s="440"/>
      <c r="H30" s="440"/>
      <c r="I30" s="440"/>
      <c r="J30" s="71"/>
    </row>
    <row r="31" spans="1:10" ht="14.25">
      <c r="A31" s="440"/>
      <c r="B31" s="440"/>
      <c r="C31" s="440"/>
      <c r="D31" s="440"/>
      <c r="E31" s="440"/>
      <c r="F31" s="440"/>
      <c r="G31" s="440"/>
      <c r="H31" s="440"/>
      <c r="I31" s="440"/>
      <c r="J31" s="71"/>
    </row>
    <row r="32" spans="1:10" ht="14.25">
      <c r="A32" s="440"/>
      <c r="B32" s="440"/>
      <c r="C32" s="440"/>
      <c r="D32" s="440"/>
      <c r="E32" s="440"/>
      <c r="F32" s="440"/>
      <c r="G32" s="440"/>
      <c r="H32" s="440"/>
      <c r="I32" s="440"/>
      <c r="J32" s="71"/>
    </row>
    <row r="33" spans="1:10" ht="14.25">
      <c r="A33" s="440"/>
      <c r="B33" s="440"/>
      <c r="C33" s="440"/>
      <c r="D33" s="440"/>
      <c r="E33" s="440"/>
      <c r="F33" s="440"/>
      <c r="G33" s="440"/>
      <c r="H33" s="440"/>
      <c r="I33" s="440"/>
      <c r="J33" s="71"/>
    </row>
    <row r="34" spans="1:10" ht="14.25">
      <c r="A34" s="440"/>
      <c r="B34" s="440"/>
      <c r="C34" s="440"/>
      <c r="D34" s="440"/>
      <c r="E34" s="440"/>
      <c r="F34" s="440"/>
      <c r="G34" s="440"/>
      <c r="H34" s="440"/>
      <c r="I34" s="440"/>
      <c r="J34" s="71"/>
    </row>
    <row r="35" spans="1:10" ht="14.25">
      <c r="A35" s="440"/>
      <c r="B35" s="440"/>
      <c r="C35" s="440"/>
      <c r="D35" s="440"/>
      <c r="E35" s="440"/>
      <c r="F35" s="440"/>
      <c r="G35" s="440"/>
      <c r="H35" s="440"/>
      <c r="I35" s="440"/>
      <c r="J35" s="71"/>
    </row>
    <row r="36" spans="1:10" ht="14.25">
      <c r="A36" s="440"/>
      <c r="B36" s="440"/>
      <c r="C36" s="440"/>
      <c r="D36" s="440"/>
      <c r="E36" s="440"/>
      <c r="F36" s="440"/>
      <c r="G36" s="440"/>
      <c r="H36" s="440"/>
      <c r="I36" s="440"/>
      <c r="J36" s="71"/>
    </row>
    <row r="37" spans="1:10" ht="14.25">
      <c r="A37" s="440"/>
      <c r="B37" s="440"/>
      <c r="C37" s="440"/>
      <c r="D37" s="440"/>
      <c r="E37" s="440"/>
      <c r="F37" s="440"/>
      <c r="G37" s="440"/>
      <c r="H37" s="440"/>
      <c r="I37" s="440"/>
      <c r="J37" s="71"/>
    </row>
    <row r="38" spans="2:10" ht="14.25">
      <c r="B38" s="71"/>
      <c r="C38" s="71"/>
      <c r="D38" s="71"/>
      <c r="E38" s="71"/>
      <c r="F38" s="71"/>
      <c r="G38" s="71"/>
      <c r="H38" s="71"/>
      <c r="I38" s="71"/>
      <c r="J38" s="71"/>
    </row>
    <row r="39" spans="2:10" ht="14.25">
      <c r="B39" s="71"/>
      <c r="C39" s="71"/>
      <c r="D39" s="71"/>
      <c r="E39" s="71"/>
      <c r="F39" s="71"/>
      <c r="G39" s="71"/>
      <c r="H39" s="71"/>
      <c r="I39" s="71"/>
      <c r="J39" s="71"/>
    </row>
    <row r="40" spans="2:10" ht="14.25">
      <c r="B40" s="71"/>
      <c r="C40" s="71"/>
      <c r="D40" s="71"/>
      <c r="E40" s="71"/>
      <c r="F40" s="71"/>
      <c r="G40" s="71"/>
      <c r="H40" s="71"/>
      <c r="I40" s="71"/>
      <c r="J40" s="71"/>
    </row>
    <row r="41" spans="2:10" ht="14.25">
      <c r="B41" s="71"/>
      <c r="C41" s="71"/>
      <c r="D41" s="71"/>
      <c r="E41" s="71"/>
      <c r="F41" s="71"/>
      <c r="G41" s="71"/>
      <c r="H41" s="71"/>
      <c r="I41" s="71"/>
      <c r="J41" s="71"/>
    </row>
  </sheetData>
  <sheetProtection selectLockedCells="1" selectUnlockedCells="1"/>
  <mergeCells count="34">
    <mergeCell ref="I18:I20"/>
    <mergeCell ref="B21:B23"/>
    <mergeCell ref="B24:G24"/>
    <mergeCell ref="A26:I37"/>
    <mergeCell ref="H15:H16"/>
    <mergeCell ref="I15:I16"/>
    <mergeCell ref="A18:A20"/>
    <mergeCell ref="B18:B20"/>
    <mergeCell ref="C18:C20"/>
    <mergeCell ref="D18:D20"/>
    <mergeCell ref="E18:E20"/>
    <mergeCell ref="F18:F20"/>
    <mergeCell ref="G18:G20"/>
    <mergeCell ref="H18:H20"/>
    <mergeCell ref="A15:A17"/>
    <mergeCell ref="B15:B17"/>
    <mergeCell ref="D15:D16"/>
    <mergeCell ref="E15:E16"/>
    <mergeCell ref="F15:F16"/>
    <mergeCell ref="G15:G16"/>
    <mergeCell ref="B11:I11"/>
    <mergeCell ref="A12:E12"/>
    <mergeCell ref="F12:I12"/>
    <mergeCell ref="A13:A14"/>
    <mergeCell ref="B13:C14"/>
    <mergeCell ref="D13:E14"/>
    <mergeCell ref="F13:G14"/>
    <mergeCell ref="H13:I14"/>
    <mergeCell ref="A6:I6"/>
    <mergeCell ref="A7:I7"/>
    <mergeCell ref="A8:I8"/>
    <mergeCell ref="B9:I9"/>
    <mergeCell ref="A10:D10"/>
    <mergeCell ref="E10:G10"/>
  </mergeCells>
  <printOptions/>
  <pageMargins left="0.9055555555555556" right="0.7083333333333334" top="0.7479166666666667" bottom="0.7479166666666667" header="0.5118055555555555" footer="0.5118055555555555"/>
  <pageSetup horizontalDpi="300" verticalDpi="3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3:V42"/>
  <sheetViews>
    <sheetView view="pageBreakPreview" zoomScaleNormal="80" zoomScaleSheetLayoutView="100" zoomScalePageLayoutView="0" workbookViewId="0" topLeftCell="A39">
      <selection activeCell="N55" sqref="N55"/>
    </sheetView>
  </sheetViews>
  <sheetFormatPr defaultColWidth="9.140625" defaultRowHeight="15"/>
  <cols>
    <col min="1" max="1" width="6.28125" style="50" customWidth="1"/>
    <col min="2" max="2" width="17.00390625" style="0" customWidth="1"/>
    <col min="3" max="3" width="4.421875" style="0" customWidth="1"/>
    <col min="4" max="4" width="14.00390625" style="0" customWidth="1"/>
    <col min="5" max="5" width="14.00390625" style="210" customWidth="1"/>
    <col min="6" max="6" width="4.421875" style="211" customWidth="1"/>
    <col min="7" max="7" width="11.00390625" style="0" customWidth="1"/>
    <col min="8" max="8" width="8.421875" style="212" customWidth="1"/>
    <col min="9" max="9" width="13.8515625" style="54" customWidth="1"/>
    <col min="10" max="10" width="2.8515625" style="0" customWidth="1"/>
    <col min="11" max="12" width="0" style="0" hidden="1" customWidth="1"/>
    <col min="13" max="13" width="3.28125" style="0" customWidth="1"/>
  </cols>
  <sheetData>
    <row r="2" ht="45" customHeight="1"/>
    <row r="3" spans="1:10" ht="14.25">
      <c r="A3" s="441" t="s">
        <v>0</v>
      </c>
      <c r="B3" s="441"/>
      <c r="C3" s="441"/>
      <c r="D3" s="441"/>
      <c r="E3" s="441"/>
      <c r="F3" s="441"/>
      <c r="G3" s="441"/>
      <c r="H3" s="441"/>
      <c r="I3" s="441"/>
      <c r="J3" s="441"/>
    </row>
    <row r="4" spans="1:22" ht="38.25" customHeight="1">
      <c r="A4" s="380" t="s">
        <v>1</v>
      </c>
      <c r="B4" s="380"/>
      <c r="C4" s="380"/>
      <c r="D4" s="380"/>
      <c r="E4" s="380"/>
      <c r="F4" s="380"/>
      <c r="G4" s="380"/>
      <c r="H4" s="380"/>
      <c r="I4" s="380"/>
      <c r="J4" s="162"/>
      <c r="L4" s="55"/>
      <c r="N4" s="55"/>
      <c r="P4" s="55"/>
      <c r="R4" s="55"/>
      <c r="T4" s="55"/>
      <c r="V4" s="55"/>
    </row>
    <row r="5" spans="1:22" ht="23.25">
      <c r="A5" s="381" t="s">
        <v>56</v>
      </c>
      <c r="B5" s="381"/>
      <c r="C5" s="381"/>
      <c r="D5" s="381"/>
      <c r="E5" s="381"/>
      <c r="F5" s="381"/>
      <c r="G5" s="381"/>
      <c r="H5" s="381"/>
      <c r="I5" s="381"/>
      <c r="J5" s="163"/>
      <c r="L5" s="55"/>
      <c r="N5" s="55"/>
      <c r="P5" s="55"/>
      <c r="R5" s="55"/>
      <c r="T5" s="55"/>
      <c r="V5" s="55"/>
    </row>
    <row r="6" spans="1:10" ht="14.25">
      <c r="A6" s="442"/>
      <c r="B6" s="442"/>
      <c r="C6" s="442"/>
      <c r="D6" s="442"/>
      <c r="E6" s="442"/>
      <c r="F6" s="442"/>
      <c r="G6" s="442"/>
      <c r="H6" s="442"/>
      <c r="I6" s="442"/>
      <c r="J6" s="442"/>
    </row>
    <row r="7" spans="1:10" s="63" customFormat="1" ht="36" customHeight="1">
      <c r="A7" s="443" t="s">
        <v>9</v>
      </c>
      <c r="B7" s="443"/>
      <c r="C7" s="443"/>
      <c r="D7" s="443"/>
      <c r="E7" s="443"/>
      <c r="F7" s="444" t="s">
        <v>24</v>
      </c>
      <c r="G7" s="444"/>
      <c r="H7" s="444"/>
      <c r="I7" s="213">
        <f>I30</f>
        <v>0</v>
      </c>
      <c r="J7" s="214" t="s">
        <v>7</v>
      </c>
    </row>
    <row r="8" spans="1:13" s="63" customFormat="1" ht="18" customHeight="1">
      <c r="A8" s="445"/>
      <c r="B8" s="445"/>
      <c r="C8" s="445"/>
      <c r="D8" s="445"/>
      <c r="E8" s="445"/>
      <c r="F8" s="445"/>
      <c r="G8" s="445"/>
      <c r="H8" s="445"/>
      <c r="I8" s="445"/>
      <c r="J8" s="445"/>
      <c r="K8" s="445"/>
      <c r="L8" s="445"/>
      <c r="M8" s="445"/>
    </row>
    <row r="9" spans="1:10" ht="16.5" customHeight="1">
      <c r="A9" s="446" t="s">
        <v>25</v>
      </c>
      <c r="B9" s="446"/>
      <c r="C9" s="446"/>
      <c r="D9" s="446"/>
      <c r="E9" s="446"/>
      <c r="F9" s="446"/>
      <c r="G9" s="447" t="s">
        <v>26</v>
      </c>
      <c r="H9" s="447"/>
      <c r="I9" s="447"/>
      <c r="J9" s="447"/>
    </row>
    <row r="10" spans="1:13" s="215" customFormat="1" ht="16.5" customHeight="1">
      <c r="A10" s="448" t="s">
        <v>57</v>
      </c>
      <c r="B10" s="449" t="s">
        <v>4</v>
      </c>
      <c r="C10" s="450" t="s">
        <v>62</v>
      </c>
      <c r="D10" s="450"/>
      <c r="E10" s="451" t="s">
        <v>63</v>
      </c>
      <c r="F10" s="451"/>
      <c r="G10" s="450" t="s">
        <v>64</v>
      </c>
      <c r="H10" s="450"/>
      <c r="I10" s="452" t="s">
        <v>65</v>
      </c>
      <c r="J10" s="452"/>
      <c r="M10"/>
    </row>
    <row r="11" spans="1:13" s="215" customFormat="1" ht="14.25">
      <c r="A11" s="448"/>
      <c r="B11" s="449"/>
      <c r="C11" s="450"/>
      <c r="D11" s="450"/>
      <c r="E11" s="451"/>
      <c r="F11" s="451"/>
      <c r="G11" s="450"/>
      <c r="H11" s="450"/>
      <c r="I11" s="452"/>
      <c r="J11" s="452"/>
      <c r="M11"/>
    </row>
    <row r="12" spans="1:10" ht="15" customHeight="1">
      <c r="A12" s="216"/>
      <c r="B12" s="453" t="s">
        <v>66</v>
      </c>
      <c r="C12" s="454" t="s">
        <v>67</v>
      </c>
      <c r="D12" s="217" t="s">
        <v>68</v>
      </c>
      <c r="E12" s="218">
        <v>0</v>
      </c>
      <c r="F12" s="219" t="s">
        <v>43</v>
      </c>
      <c r="G12" s="220">
        <v>0</v>
      </c>
      <c r="H12" s="221" t="s">
        <v>44</v>
      </c>
      <c r="I12" s="186">
        <f aca="true" t="shared" si="0" ref="I12:I17">E12*G12</f>
        <v>0</v>
      </c>
      <c r="J12" s="222" t="s">
        <v>7</v>
      </c>
    </row>
    <row r="13" spans="1:10" ht="15" customHeight="1">
      <c r="A13" s="216"/>
      <c r="B13" s="453"/>
      <c r="C13" s="454"/>
      <c r="D13" s="223" t="s">
        <v>69</v>
      </c>
      <c r="E13" s="224">
        <v>0</v>
      </c>
      <c r="F13" s="219" t="s">
        <v>43</v>
      </c>
      <c r="G13" s="220">
        <v>0</v>
      </c>
      <c r="H13" s="221" t="s">
        <v>44</v>
      </c>
      <c r="I13" s="186">
        <f t="shared" si="0"/>
        <v>0</v>
      </c>
      <c r="J13" s="222" t="s">
        <v>7</v>
      </c>
    </row>
    <row r="14" spans="1:10" ht="14.25">
      <c r="A14" s="225"/>
      <c r="B14" s="453"/>
      <c r="C14" s="455" t="s">
        <v>46</v>
      </c>
      <c r="D14" s="217" t="s">
        <v>68</v>
      </c>
      <c r="E14" s="226">
        <v>0</v>
      </c>
      <c r="F14" s="227" t="s">
        <v>43</v>
      </c>
      <c r="G14" s="220">
        <v>0</v>
      </c>
      <c r="H14" s="221" t="s">
        <v>44</v>
      </c>
      <c r="I14" s="186">
        <f t="shared" si="0"/>
        <v>0</v>
      </c>
      <c r="J14" s="228" t="s">
        <v>7</v>
      </c>
    </row>
    <row r="15" spans="1:10" ht="14.25">
      <c r="A15" s="225"/>
      <c r="B15" s="453"/>
      <c r="C15" s="455"/>
      <c r="D15" s="223" t="s">
        <v>69</v>
      </c>
      <c r="E15" s="226">
        <v>0</v>
      </c>
      <c r="F15" s="227" t="s">
        <v>43</v>
      </c>
      <c r="G15" s="220">
        <v>0</v>
      </c>
      <c r="H15" s="221" t="s">
        <v>44</v>
      </c>
      <c r="I15" s="186">
        <f t="shared" si="0"/>
        <v>0</v>
      </c>
      <c r="J15" s="228" t="s">
        <v>7</v>
      </c>
    </row>
    <row r="16" spans="1:10" ht="14.25">
      <c r="A16" s="225"/>
      <c r="B16" s="453"/>
      <c r="C16" s="456" t="s">
        <v>70</v>
      </c>
      <c r="D16" s="217" t="s">
        <v>68</v>
      </c>
      <c r="E16" s="229">
        <v>0</v>
      </c>
      <c r="F16" s="230" t="s">
        <v>43</v>
      </c>
      <c r="G16" s="220">
        <v>0</v>
      </c>
      <c r="H16" s="221" t="s">
        <v>44</v>
      </c>
      <c r="I16" s="186">
        <f t="shared" si="0"/>
        <v>0</v>
      </c>
      <c r="J16" s="231" t="s">
        <v>7</v>
      </c>
    </row>
    <row r="17" spans="1:10" ht="14.25">
      <c r="A17" s="225"/>
      <c r="B17" s="453"/>
      <c r="C17" s="456"/>
      <c r="D17" s="223" t="s">
        <v>69</v>
      </c>
      <c r="E17" s="229">
        <v>0</v>
      </c>
      <c r="F17" s="230" t="s">
        <v>43</v>
      </c>
      <c r="G17" s="220">
        <v>0</v>
      </c>
      <c r="H17" s="221" t="s">
        <v>44</v>
      </c>
      <c r="I17" s="186">
        <f t="shared" si="0"/>
        <v>0</v>
      </c>
      <c r="J17" s="231" t="s">
        <v>7</v>
      </c>
    </row>
    <row r="18" spans="1:10" ht="14.25">
      <c r="A18" s="457"/>
      <c r="B18" s="457"/>
      <c r="C18" s="457"/>
      <c r="D18" s="457"/>
      <c r="E18" s="457"/>
      <c r="F18" s="457"/>
      <c r="G18" s="458" t="s">
        <v>71</v>
      </c>
      <c r="H18" s="458"/>
      <c r="I18" s="232">
        <f>SUM(I12:I17)</f>
        <v>0</v>
      </c>
      <c r="J18" s="233" t="s">
        <v>7</v>
      </c>
    </row>
    <row r="19" spans="1:10" ht="15" customHeight="1">
      <c r="A19" s="216"/>
      <c r="B19" s="453" t="s">
        <v>72</v>
      </c>
      <c r="C19" s="454" t="s">
        <v>67</v>
      </c>
      <c r="D19" s="217" t="s">
        <v>68</v>
      </c>
      <c r="E19" s="234">
        <v>0</v>
      </c>
      <c r="F19" s="235" t="s">
        <v>43</v>
      </c>
      <c r="G19" s="236">
        <v>0</v>
      </c>
      <c r="H19" s="237" t="s">
        <v>44</v>
      </c>
      <c r="I19" s="238">
        <f aca="true" t="shared" si="1" ref="I19:I24">G19*E19</f>
        <v>0</v>
      </c>
      <c r="J19" s="239" t="s">
        <v>7</v>
      </c>
    </row>
    <row r="20" spans="1:10" ht="15" customHeight="1">
      <c r="A20" s="216"/>
      <c r="B20" s="453"/>
      <c r="C20" s="454"/>
      <c r="D20" s="223" t="s">
        <v>69</v>
      </c>
      <c r="E20" s="229">
        <v>0</v>
      </c>
      <c r="F20" s="230" t="s">
        <v>43</v>
      </c>
      <c r="G20" s="236">
        <v>0</v>
      </c>
      <c r="H20" s="237" t="s">
        <v>44</v>
      </c>
      <c r="I20" s="240">
        <f t="shared" si="1"/>
        <v>0</v>
      </c>
      <c r="J20" s="228" t="s">
        <v>7</v>
      </c>
    </row>
    <row r="21" spans="1:10" ht="14.25">
      <c r="A21" s="225"/>
      <c r="B21" s="453"/>
      <c r="C21" s="455" t="s">
        <v>46</v>
      </c>
      <c r="D21" s="217" t="s">
        <v>68</v>
      </c>
      <c r="E21" s="234">
        <v>0</v>
      </c>
      <c r="F21" s="235" t="s">
        <v>43</v>
      </c>
      <c r="G21" s="236">
        <v>0</v>
      </c>
      <c r="H21" s="237" t="s">
        <v>44</v>
      </c>
      <c r="I21" s="241">
        <f t="shared" si="1"/>
        <v>0</v>
      </c>
      <c r="J21" s="231" t="s">
        <v>7</v>
      </c>
    </row>
    <row r="22" spans="1:10" ht="14.25">
      <c r="A22" s="225"/>
      <c r="B22" s="453"/>
      <c r="C22" s="455"/>
      <c r="D22" s="223" t="s">
        <v>69</v>
      </c>
      <c r="E22" s="229">
        <v>0</v>
      </c>
      <c r="F22" s="230" t="s">
        <v>43</v>
      </c>
      <c r="G22" s="236">
        <v>0</v>
      </c>
      <c r="H22" s="237" t="s">
        <v>44</v>
      </c>
      <c r="I22" s="241">
        <f t="shared" si="1"/>
        <v>0</v>
      </c>
      <c r="J22" s="231" t="s">
        <v>7</v>
      </c>
    </row>
    <row r="23" spans="1:11" ht="14.25">
      <c r="A23" s="225"/>
      <c r="B23" s="453"/>
      <c r="C23" s="456" t="s">
        <v>70</v>
      </c>
      <c r="D23" s="217" t="s">
        <v>68</v>
      </c>
      <c r="E23" s="234">
        <v>0</v>
      </c>
      <c r="F23" s="235" t="s">
        <v>43</v>
      </c>
      <c r="G23" s="236">
        <v>0</v>
      </c>
      <c r="H23" s="242" t="s">
        <v>44</v>
      </c>
      <c r="I23" s="186">
        <f t="shared" si="1"/>
        <v>0</v>
      </c>
      <c r="J23" s="222" t="s">
        <v>7</v>
      </c>
      <c r="K23" s="243"/>
    </row>
    <row r="24" spans="1:11" ht="14.25">
      <c r="A24" s="225"/>
      <c r="B24" s="453"/>
      <c r="C24" s="456"/>
      <c r="D24" s="223" t="s">
        <v>69</v>
      </c>
      <c r="E24" s="229">
        <v>0</v>
      </c>
      <c r="F24" s="230" t="s">
        <v>43</v>
      </c>
      <c r="G24" s="236">
        <v>0</v>
      </c>
      <c r="H24" s="221" t="s">
        <v>44</v>
      </c>
      <c r="I24" s="186">
        <f t="shared" si="1"/>
        <v>0</v>
      </c>
      <c r="J24" s="231" t="s">
        <v>7</v>
      </c>
      <c r="K24" s="107"/>
    </row>
    <row r="25" spans="1:12" ht="14.25">
      <c r="A25" s="459"/>
      <c r="B25" s="459"/>
      <c r="C25" s="459"/>
      <c r="D25" s="459"/>
      <c r="E25" s="459"/>
      <c r="F25" s="459"/>
      <c r="G25" s="458" t="s">
        <v>73</v>
      </c>
      <c r="H25" s="458"/>
      <c r="I25" s="232">
        <f>SUM(I19:I24)</f>
        <v>0</v>
      </c>
      <c r="J25" s="233" t="s">
        <v>7</v>
      </c>
      <c r="L25" s="107"/>
    </row>
    <row r="26" spans="1:12" ht="13.5" customHeight="1">
      <c r="A26" s="244"/>
      <c r="B26" s="460" t="s">
        <v>74</v>
      </c>
      <c r="C26" s="461" t="s">
        <v>75</v>
      </c>
      <c r="D26" s="461"/>
      <c r="E26" s="245">
        <v>0</v>
      </c>
      <c r="F26" s="246" t="s">
        <v>76</v>
      </c>
      <c r="G26" s="236">
        <v>0</v>
      </c>
      <c r="H26" s="247" t="s">
        <v>77</v>
      </c>
      <c r="I26" s="248">
        <f>G26*E26</f>
        <v>0</v>
      </c>
      <c r="J26" s="249" t="s">
        <v>7</v>
      </c>
      <c r="L26" s="107"/>
    </row>
    <row r="27" spans="1:12" ht="13.5" customHeight="1">
      <c r="A27" s="225"/>
      <c r="B27" s="460"/>
      <c r="C27" s="462" t="s">
        <v>78</v>
      </c>
      <c r="D27" s="462"/>
      <c r="E27" s="250">
        <v>0</v>
      </c>
      <c r="F27" s="251" t="s">
        <v>76</v>
      </c>
      <c r="G27" s="236">
        <v>0</v>
      </c>
      <c r="H27" s="237" t="s">
        <v>77</v>
      </c>
      <c r="I27" s="250">
        <f>G27*E27</f>
        <v>0</v>
      </c>
      <c r="J27" s="252" t="s">
        <v>7</v>
      </c>
      <c r="L27" s="107"/>
    </row>
    <row r="28" spans="1:12" ht="13.5" customHeight="1">
      <c r="A28" s="253"/>
      <c r="B28" s="460"/>
      <c r="C28" s="463" t="s">
        <v>79</v>
      </c>
      <c r="D28" s="463"/>
      <c r="E28" s="254">
        <v>0</v>
      </c>
      <c r="F28" s="255" t="s">
        <v>76</v>
      </c>
      <c r="G28" s="256">
        <v>0</v>
      </c>
      <c r="H28" s="257" t="s">
        <v>77</v>
      </c>
      <c r="I28" s="254">
        <f>G28*E28</f>
        <v>0</v>
      </c>
      <c r="J28" s="258" t="s">
        <v>7</v>
      </c>
      <c r="L28" s="107"/>
    </row>
    <row r="29" spans="1:10" ht="14.25">
      <c r="A29" s="464"/>
      <c r="B29" s="464"/>
      <c r="C29" s="464"/>
      <c r="D29" s="464"/>
      <c r="E29" s="464"/>
      <c r="F29" s="464"/>
      <c r="G29" s="465" t="s">
        <v>80</v>
      </c>
      <c r="H29" s="465"/>
      <c r="I29" s="259">
        <f>SUM(I26:I28)</f>
        <v>0</v>
      </c>
      <c r="J29" s="260" t="s">
        <v>7</v>
      </c>
    </row>
    <row r="30" spans="1:10" s="263" customFormat="1" ht="15">
      <c r="A30" s="466" t="s">
        <v>81</v>
      </c>
      <c r="B30" s="466"/>
      <c r="C30" s="466"/>
      <c r="D30" s="466"/>
      <c r="E30" s="466"/>
      <c r="F30" s="466"/>
      <c r="G30" s="467"/>
      <c r="H30" s="467"/>
      <c r="I30" s="261">
        <f>SUM(I18+I25+I29)</f>
        <v>0</v>
      </c>
      <c r="J30" s="262" t="s">
        <v>7</v>
      </c>
    </row>
    <row r="31" ht="8.25" customHeight="1"/>
    <row r="32" spans="1:10" ht="14.25">
      <c r="A32" s="440" t="s">
        <v>54</v>
      </c>
      <c r="B32" s="440"/>
      <c r="C32" s="440"/>
      <c r="D32" s="440"/>
      <c r="E32" s="440"/>
      <c r="F32" s="440"/>
      <c r="G32" s="440"/>
      <c r="H32" s="440"/>
      <c r="I32" s="440"/>
      <c r="J32" s="440"/>
    </row>
    <row r="33" spans="1:10" ht="8.25" customHeight="1">
      <c r="A33" s="440"/>
      <c r="B33" s="440"/>
      <c r="C33" s="440"/>
      <c r="D33" s="440"/>
      <c r="E33" s="440"/>
      <c r="F33" s="440"/>
      <c r="G33" s="440"/>
      <c r="H33" s="440"/>
      <c r="I33" s="440"/>
      <c r="J33" s="440"/>
    </row>
    <row r="34" spans="1:10" ht="8.25" customHeight="1">
      <c r="A34" s="440"/>
      <c r="B34" s="440"/>
      <c r="C34" s="440"/>
      <c r="D34" s="440"/>
      <c r="E34" s="440"/>
      <c r="F34" s="440"/>
      <c r="G34" s="440"/>
      <c r="H34" s="440"/>
      <c r="I34" s="440"/>
      <c r="J34" s="440"/>
    </row>
    <row r="35" spans="1:10" ht="8.25" customHeight="1">
      <c r="A35" s="440"/>
      <c r="B35" s="440"/>
      <c r="C35" s="440"/>
      <c r="D35" s="440"/>
      <c r="E35" s="440"/>
      <c r="F35" s="440"/>
      <c r="G35" s="440"/>
      <c r="H35" s="440"/>
      <c r="I35" s="440"/>
      <c r="J35" s="440"/>
    </row>
    <row r="36" spans="1:10" ht="8.25" customHeight="1">
      <c r="A36" s="440"/>
      <c r="B36" s="440"/>
      <c r="C36" s="440"/>
      <c r="D36" s="440"/>
      <c r="E36" s="440"/>
      <c r="F36" s="440"/>
      <c r="G36" s="440"/>
      <c r="H36" s="440"/>
      <c r="I36" s="440"/>
      <c r="J36" s="440"/>
    </row>
    <row r="37" spans="1:10" ht="8.25" customHeight="1">
      <c r="A37" s="440"/>
      <c r="B37" s="440"/>
      <c r="C37" s="440"/>
      <c r="D37" s="440"/>
      <c r="E37" s="440"/>
      <c r="F37" s="440"/>
      <c r="G37" s="440"/>
      <c r="H37" s="440"/>
      <c r="I37" s="440"/>
      <c r="J37" s="440"/>
    </row>
    <row r="38" spans="1:10" ht="8.25" customHeight="1">
      <c r="A38" s="440"/>
      <c r="B38" s="440"/>
      <c r="C38" s="440"/>
      <c r="D38" s="440"/>
      <c r="E38" s="440"/>
      <c r="F38" s="440"/>
      <c r="G38" s="440"/>
      <c r="H38" s="440"/>
      <c r="I38" s="440"/>
      <c r="J38" s="440"/>
    </row>
    <row r="39" spans="1:10" ht="8.25" customHeight="1">
      <c r="A39" s="440"/>
      <c r="B39" s="440"/>
      <c r="C39" s="440"/>
      <c r="D39" s="440"/>
      <c r="E39" s="440"/>
      <c r="F39" s="440"/>
      <c r="G39" s="440"/>
      <c r="H39" s="440"/>
      <c r="I39" s="440"/>
      <c r="J39" s="440"/>
    </row>
    <row r="40" spans="1:10" ht="8.25" customHeight="1">
      <c r="A40" s="440"/>
      <c r="B40" s="440"/>
      <c r="C40" s="440"/>
      <c r="D40" s="440"/>
      <c r="E40" s="440"/>
      <c r="F40" s="440"/>
      <c r="G40" s="440"/>
      <c r="H40" s="440"/>
      <c r="I40" s="440"/>
      <c r="J40" s="440"/>
    </row>
    <row r="41" spans="1:10" ht="8.25" customHeight="1">
      <c r="A41" s="440"/>
      <c r="B41" s="440"/>
      <c r="C41" s="440"/>
      <c r="D41" s="440"/>
      <c r="E41" s="440"/>
      <c r="F41" s="440"/>
      <c r="G41" s="440"/>
      <c r="H41" s="440"/>
      <c r="I41" s="440"/>
      <c r="J41" s="440"/>
    </row>
    <row r="42" spans="1:10" ht="8.25" customHeight="1">
      <c r="A42" s="440"/>
      <c r="B42" s="440"/>
      <c r="C42" s="440"/>
      <c r="D42" s="440"/>
      <c r="E42" s="440"/>
      <c r="F42" s="440"/>
      <c r="G42" s="440"/>
      <c r="H42" s="440"/>
      <c r="I42" s="440"/>
      <c r="J42" s="440"/>
    </row>
    <row r="43" ht="3.7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selectLockedCells="1" selectUnlockedCells="1"/>
  <mergeCells count="36">
    <mergeCell ref="A30:F30"/>
    <mergeCell ref="G30:H30"/>
    <mergeCell ref="A32:J42"/>
    <mergeCell ref="B26:B28"/>
    <mergeCell ref="C26:D26"/>
    <mergeCell ref="C27:D27"/>
    <mergeCell ref="C28:D28"/>
    <mergeCell ref="A29:F29"/>
    <mergeCell ref="G29:H29"/>
    <mergeCell ref="B19:B24"/>
    <mergeCell ref="C19:C20"/>
    <mergeCell ref="C21:C22"/>
    <mergeCell ref="C23:C24"/>
    <mergeCell ref="A25:F25"/>
    <mergeCell ref="G25:H25"/>
    <mergeCell ref="B12:B17"/>
    <mergeCell ref="C12:C13"/>
    <mergeCell ref="C14:C15"/>
    <mergeCell ref="C16:C17"/>
    <mergeCell ref="A18:F18"/>
    <mergeCell ref="G18:H18"/>
    <mergeCell ref="A8:M8"/>
    <mergeCell ref="A9:F9"/>
    <mergeCell ref="G9:J9"/>
    <mergeCell ref="A10:A11"/>
    <mergeCell ref="B10:B11"/>
    <mergeCell ref="C10:D11"/>
    <mergeCell ref="E10:F11"/>
    <mergeCell ref="G10:H11"/>
    <mergeCell ref="I10:J11"/>
    <mergeCell ref="A3:J3"/>
    <mergeCell ref="A4:I4"/>
    <mergeCell ref="A5:I5"/>
    <mergeCell ref="A6:J6"/>
    <mergeCell ref="A7:E7"/>
    <mergeCell ref="F7:H7"/>
  </mergeCells>
  <printOptions/>
  <pageMargins left="0.5511811023622047" right="0.7086614173228347" top="0.4330708661417323" bottom="0.31496062992125984" header="0.35433070866141736" footer="0.2362204724409449"/>
  <pageSetup horizontalDpi="300" verticalDpi="3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A6:P67"/>
  <sheetViews>
    <sheetView zoomScale="80" zoomScaleNormal="80" zoomScaleSheetLayoutView="100" zoomScalePageLayoutView="0" workbookViewId="0" topLeftCell="A42">
      <selection activeCell="L65" sqref="L65"/>
    </sheetView>
  </sheetViews>
  <sheetFormatPr defaultColWidth="9.140625" defaultRowHeight="15"/>
  <cols>
    <col min="1" max="1" width="11.8515625" style="212" customWidth="1"/>
    <col min="2" max="2" width="3.7109375" style="212" customWidth="1"/>
    <col min="3" max="3" width="23.7109375" style="212" customWidth="1"/>
    <col min="4" max="4" width="18.28125" style="212" customWidth="1"/>
    <col min="5" max="5" width="13.8515625" style="264" customWidth="1"/>
    <col min="6" max="6" width="3.421875" style="212" customWidth="1"/>
    <col min="7" max="7" width="9.140625" style="212" customWidth="1"/>
    <col min="8" max="8" width="5.421875" style="212" customWidth="1"/>
    <col min="9" max="9" width="26.7109375" style="265" customWidth="1"/>
    <col min="10" max="10" width="2.28125" style="212" customWidth="1"/>
    <col min="11" max="11" width="9.140625" style="212" customWidth="1"/>
    <col min="12" max="12" width="20.57421875" style="265" customWidth="1"/>
    <col min="13" max="13" width="9.140625" style="212" customWidth="1"/>
    <col min="14" max="14" width="19.7109375" style="212" customWidth="1"/>
    <col min="15" max="16384" width="9.140625" style="212" customWidth="1"/>
  </cols>
  <sheetData>
    <row r="6" spans="1:10" ht="14.25">
      <c r="A6" s="441" t="s">
        <v>0</v>
      </c>
      <c r="B6" s="441"/>
      <c r="C6" s="441"/>
      <c r="D6" s="441"/>
      <c r="E6" s="441"/>
      <c r="F6" s="441"/>
      <c r="G6" s="441"/>
      <c r="H6" s="441"/>
      <c r="I6" s="441"/>
      <c r="J6" s="441"/>
    </row>
    <row r="7" spans="1:10" ht="21">
      <c r="A7" s="468" t="s">
        <v>1</v>
      </c>
      <c r="B7" s="468"/>
      <c r="C7" s="468"/>
      <c r="D7" s="468"/>
      <c r="E7" s="468"/>
      <c r="F7" s="468"/>
      <c r="G7" s="468"/>
      <c r="H7" s="468"/>
      <c r="I7" s="468"/>
      <c r="J7" s="468"/>
    </row>
    <row r="8" spans="1:10" ht="23.25">
      <c r="A8" s="381" t="s">
        <v>2</v>
      </c>
      <c r="B8" s="381"/>
      <c r="C8" s="381"/>
      <c r="D8" s="381"/>
      <c r="E8" s="381"/>
      <c r="F8" s="381"/>
      <c r="G8" s="381"/>
      <c r="H8" s="381"/>
      <c r="I8" s="381"/>
      <c r="J8" s="381"/>
    </row>
    <row r="9" spans="1:10" ht="14.25">
      <c r="A9" s="469"/>
      <c r="B9" s="469"/>
      <c r="C9" s="469"/>
      <c r="D9" s="469"/>
      <c r="E9" s="469"/>
      <c r="F9" s="469"/>
      <c r="G9" s="469"/>
      <c r="H9" s="469"/>
      <c r="I9" s="469"/>
      <c r="J9" s="469"/>
    </row>
    <row r="10" spans="1:12" s="268" customFormat="1" ht="36" customHeight="1">
      <c r="A10" s="443" t="s">
        <v>82</v>
      </c>
      <c r="B10" s="443"/>
      <c r="C10" s="443"/>
      <c r="D10" s="443"/>
      <c r="E10" s="470" t="s">
        <v>24</v>
      </c>
      <c r="F10" s="470"/>
      <c r="G10" s="470"/>
      <c r="H10" s="470"/>
      <c r="I10" s="266">
        <f>I46</f>
        <v>1089735.1516200001</v>
      </c>
      <c r="J10" s="267" t="s">
        <v>7</v>
      </c>
      <c r="L10" s="269"/>
    </row>
    <row r="11" spans="1:12" s="268" customFormat="1" ht="15.75" customHeight="1">
      <c r="A11" s="471"/>
      <c r="B11" s="471"/>
      <c r="C11" s="471"/>
      <c r="D11" s="471"/>
      <c r="E11" s="471"/>
      <c r="F11" s="471"/>
      <c r="G11" s="471"/>
      <c r="H11" s="471"/>
      <c r="I11" s="471"/>
      <c r="J11" s="471"/>
      <c r="L11" s="269"/>
    </row>
    <row r="12" spans="1:10" ht="15.75" customHeight="1">
      <c r="A12" s="446" t="s">
        <v>25</v>
      </c>
      <c r="B12" s="446"/>
      <c r="C12" s="446"/>
      <c r="D12" s="446"/>
      <c r="E12" s="446"/>
      <c r="F12" s="446"/>
      <c r="G12" s="472" t="s">
        <v>26</v>
      </c>
      <c r="H12" s="472"/>
      <c r="I12" s="472"/>
      <c r="J12" s="472"/>
    </row>
    <row r="13" spans="1:12" s="271" customFormat="1" ht="22.5" customHeight="1">
      <c r="A13" s="473"/>
      <c r="B13" s="473"/>
      <c r="C13" s="473"/>
      <c r="D13" s="270" t="s">
        <v>83</v>
      </c>
      <c r="E13" s="474" t="s">
        <v>84</v>
      </c>
      <c r="F13" s="474"/>
      <c r="G13" s="450" t="s">
        <v>85</v>
      </c>
      <c r="H13" s="450"/>
      <c r="I13" s="475" t="s">
        <v>65</v>
      </c>
      <c r="J13" s="475"/>
      <c r="L13" s="272"/>
    </row>
    <row r="14" spans="1:10" ht="15" customHeight="1">
      <c r="A14" s="476" t="s">
        <v>86</v>
      </c>
      <c r="B14" s="477" t="s">
        <v>87</v>
      </c>
      <c r="C14" s="478" t="s">
        <v>88</v>
      </c>
      <c r="D14" s="273" t="s">
        <v>89</v>
      </c>
      <c r="E14" s="274">
        <v>0</v>
      </c>
      <c r="F14" s="275" t="s">
        <v>90</v>
      </c>
      <c r="G14" s="276">
        <v>0</v>
      </c>
      <c r="H14" s="277" t="s">
        <v>91</v>
      </c>
      <c r="I14" s="278">
        <f aca="true" t="shared" si="0" ref="I14:I25">E14*G14</f>
        <v>0</v>
      </c>
      <c r="J14" s="279" t="s">
        <v>7</v>
      </c>
    </row>
    <row r="15" spans="1:10" ht="14.25">
      <c r="A15" s="476"/>
      <c r="B15" s="477"/>
      <c r="C15" s="478"/>
      <c r="D15" s="280" t="s">
        <v>92</v>
      </c>
      <c r="E15" s="281">
        <v>0</v>
      </c>
      <c r="F15" s="282" t="s">
        <v>90</v>
      </c>
      <c r="G15" s="283">
        <v>449.82</v>
      </c>
      <c r="H15" s="284" t="s">
        <v>91</v>
      </c>
      <c r="I15" s="285">
        <f t="shared" si="0"/>
        <v>0</v>
      </c>
      <c r="J15" s="286" t="s">
        <v>7</v>
      </c>
    </row>
    <row r="16" spans="1:10" ht="14.25">
      <c r="A16" s="476"/>
      <c r="B16" s="477"/>
      <c r="C16" s="479" t="s">
        <v>93</v>
      </c>
      <c r="D16" s="287" t="s">
        <v>89</v>
      </c>
      <c r="E16" s="281">
        <v>0</v>
      </c>
      <c r="F16" s="282" t="s">
        <v>90</v>
      </c>
      <c r="G16" s="283">
        <v>0</v>
      </c>
      <c r="H16" s="284" t="s">
        <v>91</v>
      </c>
      <c r="I16" s="285">
        <f t="shared" si="0"/>
        <v>0</v>
      </c>
      <c r="J16" s="286" t="s">
        <v>7</v>
      </c>
    </row>
    <row r="17" spans="1:10" ht="14.25">
      <c r="A17" s="476"/>
      <c r="B17" s="477"/>
      <c r="C17" s="479"/>
      <c r="D17" s="280" t="s">
        <v>92</v>
      </c>
      <c r="E17" s="281">
        <v>0</v>
      </c>
      <c r="F17" s="282" t="s">
        <v>90</v>
      </c>
      <c r="G17" s="283">
        <v>359.85</v>
      </c>
      <c r="H17" s="284" t="s">
        <v>91</v>
      </c>
      <c r="I17" s="285">
        <f t="shared" si="0"/>
        <v>0</v>
      </c>
      <c r="J17" s="286" t="s">
        <v>7</v>
      </c>
    </row>
    <row r="18" spans="1:10" ht="14.25">
      <c r="A18" s="476"/>
      <c r="B18" s="477"/>
      <c r="C18" s="479" t="s">
        <v>94</v>
      </c>
      <c r="D18" s="287" t="s">
        <v>89</v>
      </c>
      <c r="E18" s="281">
        <v>0</v>
      </c>
      <c r="F18" s="282" t="s">
        <v>90</v>
      </c>
      <c r="G18" s="283">
        <v>0</v>
      </c>
      <c r="H18" s="284" t="s">
        <v>91</v>
      </c>
      <c r="I18" s="285">
        <f t="shared" si="0"/>
        <v>0</v>
      </c>
      <c r="J18" s="286" t="s">
        <v>7</v>
      </c>
    </row>
    <row r="19" spans="1:10" ht="14.25">
      <c r="A19" s="476"/>
      <c r="B19" s="477"/>
      <c r="C19" s="479"/>
      <c r="D19" s="280" t="s">
        <v>92</v>
      </c>
      <c r="E19" s="281">
        <v>0</v>
      </c>
      <c r="F19" s="282" t="s">
        <v>90</v>
      </c>
      <c r="G19" s="283">
        <v>1139.54</v>
      </c>
      <c r="H19" s="284" t="s">
        <v>91</v>
      </c>
      <c r="I19" s="285">
        <f t="shared" si="0"/>
        <v>0</v>
      </c>
      <c r="J19" s="286" t="s">
        <v>7</v>
      </c>
    </row>
    <row r="20" spans="1:10" ht="14.25">
      <c r="A20" s="476"/>
      <c r="B20" s="477"/>
      <c r="C20" s="479" t="s">
        <v>95</v>
      </c>
      <c r="D20" s="287" t="s">
        <v>89</v>
      </c>
      <c r="E20" s="281">
        <v>0</v>
      </c>
      <c r="F20" s="282" t="s">
        <v>90</v>
      </c>
      <c r="G20" s="283">
        <v>0</v>
      </c>
      <c r="H20" s="284" t="s">
        <v>91</v>
      </c>
      <c r="I20" s="285">
        <f t="shared" si="0"/>
        <v>0</v>
      </c>
      <c r="J20" s="286" t="s">
        <v>7</v>
      </c>
    </row>
    <row r="21" spans="1:10" ht="14.25">
      <c r="A21" s="476"/>
      <c r="B21" s="477"/>
      <c r="C21" s="479"/>
      <c r="D21" s="280" t="s">
        <v>92</v>
      </c>
      <c r="E21" s="281">
        <v>0</v>
      </c>
      <c r="F21" s="282" t="s">
        <v>90</v>
      </c>
      <c r="G21" s="283">
        <v>239.9</v>
      </c>
      <c r="H21" s="284" t="s">
        <v>91</v>
      </c>
      <c r="I21" s="285">
        <f t="shared" si="0"/>
        <v>0</v>
      </c>
      <c r="J21" s="286" t="s">
        <v>7</v>
      </c>
    </row>
    <row r="22" spans="1:10" ht="14.25">
      <c r="A22" s="476"/>
      <c r="B22" s="477"/>
      <c r="C22" s="479" t="s">
        <v>96</v>
      </c>
      <c r="D22" s="287" t="s">
        <v>89</v>
      </c>
      <c r="E22" s="281">
        <v>0</v>
      </c>
      <c r="F22" s="288" t="s">
        <v>90</v>
      </c>
      <c r="G22" s="289">
        <v>0</v>
      </c>
      <c r="H22" s="284" t="s">
        <v>91</v>
      </c>
      <c r="I22" s="285">
        <f t="shared" si="0"/>
        <v>0</v>
      </c>
      <c r="J22" s="286" t="s">
        <v>7</v>
      </c>
    </row>
    <row r="23" spans="1:10" ht="14.25">
      <c r="A23" s="476"/>
      <c r="B23" s="477"/>
      <c r="C23" s="479"/>
      <c r="D23" s="290" t="s">
        <v>92</v>
      </c>
      <c r="E23" s="281">
        <v>0</v>
      </c>
      <c r="F23" s="288" t="s">
        <v>90</v>
      </c>
      <c r="G23" s="289">
        <v>209.91</v>
      </c>
      <c r="H23" s="284" t="s">
        <v>91</v>
      </c>
      <c r="I23" s="285">
        <f t="shared" si="0"/>
        <v>0</v>
      </c>
      <c r="J23" s="286" t="s">
        <v>7</v>
      </c>
    </row>
    <row r="24" spans="1:10" ht="13.5" customHeight="1">
      <c r="A24" s="476"/>
      <c r="B24" s="477"/>
      <c r="C24" s="480" t="s">
        <v>97</v>
      </c>
      <c r="D24" s="291" t="s">
        <v>89</v>
      </c>
      <c r="E24" s="292">
        <v>0</v>
      </c>
      <c r="F24" s="293" t="s">
        <v>90</v>
      </c>
      <c r="G24" s="283">
        <v>0</v>
      </c>
      <c r="H24" s="294" t="s">
        <v>91</v>
      </c>
      <c r="I24" s="285">
        <f t="shared" si="0"/>
        <v>0</v>
      </c>
      <c r="J24" s="295" t="s">
        <v>7</v>
      </c>
    </row>
    <row r="25" spans="1:10" ht="14.25">
      <c r="A25" s="476"/>
      <c r="B25" s="477"/>
      <c r="C25" s="480"/>
      <c r="D25" s="291" t="s">
        <v>92</v>
      </c>
      <c r="E25" s="296">
        <v>0</v>
      </c>
      <c r="F25" s="291" t="s">
        <v>90</v>
      </c>
      <c r="G25" s="283">
        <v>509.79</v>
      </c>
      <c r="H25" s="284" t="s">
        <v>91</v>
      </c>
      <c r="I25" s="285">
        <f t="shared" si="0"/>
        <v>0</v>
      </c>
      <c r="J25" s="286" t="s">
        <v>7</v>
      </c>
    </row>
    <row r="26" spans="1:10" ht="14.25">
      <c r="A26" s="476"/>
      <c r="B26" s="477"/>
      <c r="C26" s="297"/>
      <c r="D26" s="297"/>
      <c r="E26" s="298">
        <v>0</v>
      </c>
      <c r="F26" s="297"/>
      <c r="G26" s="299"/>
      <c r="H26" s="300" t="s">
        <v>98</v>
      </c>
      <c r="I26" s="301">
        <f>SUM(I14:I25)</f>
        <v>0</v>
      </c>
      <c r="J26" s="302" t="s">
        <v>7</v>
      </c>
    </row>
    <row r="27" spans="1:10" ht="30.75" customHeight="1">
      <c r="A27" s="476"/>
      <c r="B27" s="481" t="s">
        <v>99</v>
      </c>
      <c r="C27" s="481"/>
      <c r="D27" s="481"/>
      <c r="E27" s="481"/>
      <c r="F27" s="481"/>
      <c r="G27" s="481"/>
      <c r="H27" s="481"/>
      <c r="I27" s="481"/>
      <c r="J27" s="481"/>
    </row>
    <row r="28" spans="1:10" ht="14.25">
      <c r="A28" s="476"/>
      <c r="B28" s="482" t="s">
        <v>100</v>
      </c>
      <c r="C28" s="303" t="s">
        <v>101</v>
      </c>
      <c r="D28" s="160"/>
      <c r="E28" s="304">
        <f aca="true" t="shared" si="1" ref="E28:E34">0.3*1012.37</f>
        <v>303.71100000000007</v>
      </c>
      <c r="F28" s="305" t="s">
        <v>90</v>
      </c>
      <c r="G28" s="306">
        <v>1800</v>
      </c>
      <c r="H28" s="294" t="s">
        <v>91</v>
      </c>
      <c r="I28" s="307">
        <f aca="true" t="shared" si="2" ref="I28:I34">E28*G28</f>
        <v>546679.8000000002</v>
      </c>
      <c r="J28" s="308" t="s">
        <v>7</v>
      </c>
    </row>
    <row r="29" spans="1:10" ht="14.25">
      <c r="A29" s="476"/>
      <c r="B29" s="482"/>
      <c r="C29" s="309" t="s">
        <v>88</v>
      </c>
      <c r="D29" s="310"/>
      <c r="E29" s="304">
        <f t="shared" si="1"/>
        <v>303.71100000000007</v>
      </c>
      <c r="F29" s="311" t="s">
        <v>90</v>
      </c>
      <c r="G29" s="283">
        <v>150</v>
      </c>
      <c r="H29" s="284" t="s">
        <v>91</v>
      </c>
      <c r="I29" s="312">
        <f t="shared" si="2"/>
        <v>45556.65000000001</v>
      </c>
      <c r="J29" s="286" t="s">
        <v>7</v>
      </c>
    </row>
    <row r="30" spans="1:10" ht="14.25">
      <c r="A30" s="476"/>
      <c r="B30" s="482"/>
      <c r="C30" s="313" t="s">
        <v>93</v>
      </c>
      <c r="D30" s="310"/>
      <c r="E30" s="304">
        <f t="shared" si="1"/>
        <v>303.71100000000007</v>
      </c>
      <c r="F30" s="311" t="s">
        <v>90</v>
      </c>
      <c r="G30" s="283">
        <v>120</v>
      </c>
      <c r="H30" s="284" t="s">
        <v>91</v>
      </c>
      <c r="I30" s="312">
        <f t="shared" si="2"/>
        <v>36445.32000000001</v>
      </c>
      <c r="J30" s="308" t="s">
        <v>7</v>
      </c>
    </row>
    <row r="31" spans="1:10" ht="14.25">
      <c r="A31" s="476"/>
      <c r="B31" s="482"/>
      <c r="C31" s="313" t="s">
        <v>94</v>
      </c>
      <c r="D31" s="310"/>
      <c r="E31" s="304">
        <f t="shared" si="1"/>
        <v>303.71100000000007</v>
      </c>
      <c r="F31" s="311" t="s">
        <v>90</v>
      </c>
      <c r="G31" s="283">
        <v>190</v>
      </c>
      <c r="H31" s="284" t="s">
        <v>91</v>
      </c>
      <c r="I31" s="312">
        <f t="shared" si="2"/>
        <v>57705.09000000001</v>
      </c>
      <c r="J31" s="286" t="s">
        <v>7</v>
      </c>
    </row>
    <row r="32" spans="1:10" ht="14.25">
      <c r="A32" s="476"/>
      <c r="B32" s="482"/>
      <c r="C32" s="314" t="s">
        <v>95</v>
      </c>
      <c r="D32" s="310"/>
      <c r="E32" s="304">
        <f t="shared" si="1"/>
        <v>303.71100000000007</v>
      </c>
      <c r="F32" s="315" t="s">
        <v>90</v>
      </c>
      <c r="G32" s="283">
        <v>80</v>
      </c>
      <c r="H32" s="316" t="s">
        <v>91</v>
      </c>
      <c r="I32" s="312">
        <f t="shared" si="2"/>
        <v>24296.880000000005</v>
      </c>
      <c r="J32" s="308" t="s">
        <v>7</v>
      </c>
    </row>
    <row r="33" spans="1:10" ht="14.25">
      <c r="A33" s="476"/>
      <c r="B33" s="482"/>
      <c r="C33" s="314" t="s">
        <v>96</v>
      </c>
      <c r="D33" s="310"/>
      <c r="E33" s="304">
        <f t="shared" si="1"/>
        <v>303.71100000000007</v>
      </c>
      <c r="F33" s="315" t="s">
        <v>90</v>
      </c>
      <c r="G33" s="317">
        <v>70</v>
      </c>
      <c r="H33" s="316" t="s">
        <v>91</v>
      </c>
      <c r="I33" s="312">
        <f t="shared" si="2"/>
        <v>21259.770000000004</v>
      </c>
      <c r="J33" s="286" t="s">
        <v>7</v>
      </c>
    </row>
    <row r="34" spans="1:10" ht="13.5" customHeight="1">
      <c r="A34" s="476"/>
      <c r="B34" s="482"/>
      <c r="C34" s="483" t="s">
        <v>97</v>
      </c>
      <c r="D34" s="484"/>
      <c r="E34" s="304">
        <f t="shared" si="1"/>
        <v>303.71100000000007</v>
      </c>
      <c r="F34" s="485" t="s">
        <v>90</v>
      </c>
      <c r="G34" s="486">
        <v>170</v>
      </c>
      <c r="H34" s="487" t="s">
        <v>91</v>
      </c>
      <c r="I34" s="488">
        <f t="shared" si="2"/>
        <v>51630.87000000001</v>
      </c>
      <c r="J34" s="489" t="s">
        <v>7</v>
      </c>
    </row>
    <row r="35" spans="1:10" ht="14.25">
      <c r="A35" s="476"/>
      <c r="B35" s="482"/>
      <c r="C35" s="483"/>
      <c r="D35" s="484"/>
      <c r="E35" s="318"/>
      <c r="F35" s="485"/>
      <c r="G35" s="486"/>
      <c r="H35" s="487"/>
      <c r="I35" s="488"/>
      <c r="J35" s="489"/>
    </row>
    <row r="36" spans="1:10" ht="14.25">
      <c r="A36" s="476"/>
      <c r="B36" s="482"/>
      <c r="C36" s="490" t="s">
        <v>98</v>
      </c>
      <c r="D36" s="490"/>
      <c r="E36" s="490"/>
      <c r="F36" s="490"/>
      <c r="G36" s="490"/>
      <c r="H36" s="490"/>
      <c r="I36" s="301">
        <f>SUM(I28:I35)</f>
        <v>783574.3800000002</v>
      </c>
      <c r="J36" s="319" t="s">
        <v>7</v>
      </c>
    </row>
    <row r="37" spans="1:10" ht="14.25">
      <c r="A37" s="491" t="s">
        <v>102</v>
      </c>
      <c r="B37" s="491"/>
      <c r="C37" s="491"/>
      <c r="D37" s="491"/>
      <c r="E37" s="491"/>
      <c r="F37" s="491"/>
      <c r="G37" s="491"/>
      <c r="H37" s="491"/>
      <c r="I37" s="320">
        <f>I26+I36</f>
        <v>783574.3800000002</v>
      </c>
      <c r="J37" s="321" t="s">
        <v>7</v>
      </c>
    </row>
    <row r="38" spans="1:10" ht="19.5" customHeight="1">
      <c r="A38" s="492" t="s">
        <v>103</v>
      </c>
      <c r="B38" s="492"/>
      <c r="C38" s="492"/>
      <c r="D38" s="322"/>
      <c r="E38" s="323">
        <f>0.3*509.58</f>
        <v>152.87400000000002</v>
      </c>
      <c r="F38" s="324" t="s">
        <v>90</v>
      </c>
      <c r="G38" s="325">
        <v>239.63</v>
      </c>
      <c r="H38" s="326" t="s">
        <v>91</v>
      </c>
      <c r="I38" s="327">
        <f>E38*G38</f>
        <v>36633.19662</v>
      </c>
      <c r="J38" s="328" t="s">
        <v>7</v>
      </c>
    </row>
    <row r="39" spans="1:10" ht="13.5" customHeight="1">
      <c r="A39" s="493" t="s">
        <v>104</v>
      </c>
      <c r="B39" s="493"/>
      <c r="C39" s="493"/>
      <c r="D39" s="493"/>
      <c r="E39" s="493"/>
      <c r="F39" s="493"/>
      <c r="G39" s="493"/>
      <c r="H39" s="493"/>
      <c r="I39" s="329">
        <f>SUM(I38)</f>
        <v>36633.19662</v>
      </c>
      <c r="J39" s="330" t="s">
        <v>7</v>
      </c>
    </row>
    <row r="40" spans="1:12" ht="24.75" customHeight="1">
      <c r="A40" s="494" t="s">
        <v>105</v>
      </c>
      <c r="B40" s="495" t="s">
        <v>106</v>
      </c>
      <c r="C40" s="495"/>
      <c r="D40" s="273"/>
      <c r="E40" s="331">
        <f>0.3*3162.94</f>
        <v>948.8820000000002</v>
      </c>
      <c r="F40" s="332" t="s">
        <v>43</v>
      </c>
      <c r="G40" s="333">
        <v>280</v>
      </c>
      <c r="H40" s="334" t="s">
        <v>44</v>
      </c>
      <c r="I40" s="335">
        <f>E40*G40</f>
        <v>265686.96</v>
      </c>
      <c r="J40" s="336" t="s">
        <v>7</v>
      </c>
      <c r="L40" s="337"/>
    </row>
    <row r="41" spans="1:12" ht="24.75" customHeight="1">
      <c r="A41" s="494"/>
      <c r="B41" s="496" t="s">
        <v>107</v>
      </c>
      <c r="C41" s="496"/>
      <c r="D41" s="338"/>
      <c r="E41" s="339">
        <v>0</v>
      </c>
      <c r="F41" s="340" t="s">
        <v>43</v>
      </c>
      <c r="G41" s="341">
        <v>80</v>
      </c>
      <c r="H41" s="342" t="s">
        <v>44</v>
      </c>
      <c r="I41" s="343">
        <f>E41*G41</f>
        <v>0</v>
      </c>
      <c r="J41" s="344" t="s">
        <v>7</v>
      </c>
      <c r="L41" s="345"/>
    </row>
    <row r="42" spans="1:12" ht="14.25">
      <c r="A42" s="491" t="s">
        <v>108</v>
      </c>
      <c r="B42" s="491"/>
      <c r="C42" s="491"/>
      <c r="D42" s="491"/>
      <c r="E42" s="491"/>
      <c r="F42" s="491"/>
      <c r="G42" s="491"/>
      <c r="H42" s="491"/>
      <c r="I42" s="346">
        <f>SUM(I40:I41)</f>
        <v>265686.96</v>
      </c>
      <c r="J42" s="321" t="s">
        <v>7</v>
      </c>
      <c r="L42" s="345"/>
    </row>
    <row r="43" spans="1:12" s="352" customFormat="1" ht="14.25" customHeight="1">
      <c r="A43" s="497" t="s">
        <v>109</v>
      </c>
      <c r="B43" s="497"/>
      <c r="C43" s="497"/>
      <c r="D43" s="347" t="s">
        <v>110</v>
      </c>
      <c r="E43" s="348">
        <f>0.3*21.75</f>
        <v>6.525000000000001</v>
      </c>
      <c r="F43" s="347" t="s">
        <v>43</v>
      </c>
      <c r="G43" s="349">
        <v>588.6</v>
      </c>
      <c r="H43" s="349" t="s">
        <v>44</v>
      </c>
      <c r="I43" s="350">
        <f>E43*G43</f>
        <v>3840.6150000000007</v>
      </c>
      <c r="J43" s="351" t="str">
        <f>J40</f>
        <v>€</v>
      </c>
      <c r="L43" s="345"/>
    </row>
    <row r="44" spans="1:12" s="352" customFormat="1" ht="14.25">
      <c r="A44" s="353"/>
      <c r="B44" s="354"/>
      <c r="C44" s="354"/>
      <c r="D44" s="347" t="s">
        <v>111</v>
      </c>
      <c r="E44" s="348"/>
      <c r="F44" s="347" t="s">
        <v>43</v>
      </c>
      <c r="G44" s="349">
        <v>635.98</v>
      </c>
      <c r="H44" s="349" t="str">
        <f>H43</f>
        <v>€/mq</v>
      </c>
      <c r="I44" s="350">
        <f>E44*G44</f>
        <v>0</v>
      </c>
      <c r="J44" s="351" t="str">
        <f>J40</f>
        <v>€</v>
      </c>
      <c r="L44" s="345"/>
    </row>
    <row r="45" spans="1:12" s="352" customFormat="1" ht="14.25">
      <c r="A45" s="355"/>
      <c r="B45" s="356"/>
      <c r="C45" s="356"/>
      <c r="D45" s="354"/>
      <c r="E45" s="357"/>
      <c r="F45" s="354"/>
      <c r="G45" s="358"/>
      <c r="H45" s="359" t="s">
        <v>112</v>
      </c>
      <c r="I45" s="360">
        <f>I43+I44</f>
        <v>3840.6150000000007</v>
      </c>
      <c r="J45" s="361" t="str">
        <f>J42</f>
        <v>€</v>
      </c>
      <c r="L45" s="345"/>
    </row>
    <row r="46" spans="1:12" ht="15">
      <c r="A46" s="498" t="s">
        <v>24</v>
      </c>
      <c r="B46" s="498"/>
      <c r="C46" s="498"/>
      <c r="D46" s="498"/>
      <c r="E46" s="362"/>
      <c r="F46" s="363"/>
      <c r="G46" s="499"/>
      <c r="H46" s="499"/>
      <c r="I46" s="364">
        <f>SUM(I37+I39+I42+I45)</f>
        <v>1089735.1516200001</v>
      </c>
      <c r="J46" s="365" t="s">
        <v>7</v>
      </c>
      <c r="L46" s="345"/>
    </row>
    <row r="47" ht="1.5" customHeight="1">
      <c r="L47" s="345"/>
    </row>
    <row r="48" spans="1:12" s="370" customFormat="1" ht="1.5" customHeight="1">
      <c r="A48" s="366"/>
      <c r="B48" s="367"/>
      <c r="C48" s="367"/>
      <c r="D48" s="367"/>
      <c r="E48" s="368"/>
      <c r="F48" s="367"/>
      <c r="G48" s="367"/>
      <c r="H48" s="367"/>
      <c r="I48" s="369"/>
      <c r="J48" s="367"/>
      <c r="L48" s="345"/>
    </row>
    <row r="49" spans="1:12" s="370" customFormat="1" ht="1.5" customHeight="1">
      <c r="A49" s="367"/>
      <c r="B49" s="367"/>
      <c r="C49" s="367"/>
      <c r="D49" s="367"/>
      <c r="E49" s="368"/>
      <c r="F49" s="367"/>
      <c r="G49" s="367"/>
      <c r="H49" s="367"/>
      <c r="I49" s="369"/>
      <c r="J49" s="367"/>
      <c r="L49" s="345"/>
    </row>
    <row r="50" spans="1:12" s="370" customFormat="1" ht="1.5" customHeight="1">
      <c r="A50" s="367"/>
      <c r="B50" s="367"/>
      <c r="C50" s="367"/>
      <c r="D50" s="367"/>
      <c r="E50" s="368"/>
      <c r="F50" s="367"/>
      <c r="G50" s="367"/>
      <c r="H50" s="367"/>
      <c r="I50" s="369"/>
      <c r="J50" s="367"/>
      <c r="L50" s="345"/>
    </row>
    <row r="51" spans="1:12" s="370" customFormat="1" ht="1.5" customHeight="1">
      <c r="A51" s="367"/>
      <c r="B51" s="367"/>
      <c r="C51" s="367"/>
      <c r="D51" s="367"/>
      <c r="E51" s="368"/>
      <c r="F51" s="367"/>
      <c r="G51" s="367"/>
      <c r="H51" s="367"/>
      <c r="I51" s="369"/>
      <c r="J51" s="367"/>
      <c r="L51" s="345"/>
    </row>
    <row r="52" spans="5:12" s="370" customFormat="1" ht="1.5" customHeight="1">
      <c r="E52" s="371"/>
      <c r="I52" s="345"/>
      <c r="L52" s="345"/>
    </row>
    <row r="53" spans="5:12" s="370" customFormat="1" ht="1.5" customHeight="1">
      <c r="E53" s="371"/>
      <c r="I53" s="345"/>
      <c r="L53" s="345"/>
    </row>
    <row r="54" spans="5:12" s="370" customFormat="1" ht="1.5" customHeight="1" thickBot="1">
      <c r="E54" s="371"/>
      <c r="I54" s="345"/>
      <c r="L54" s="345"/>
    </row>
    <row r="55" spans="7:16" ht="4.5" customHeight="1" hidden="1">
      <c r="G55" s="370"/>
      <c r="H55" s="370"/>
      <c r="I55" s="345"/>
      <c r="J55" s="370"/>
      <c r="K55" s="370"/>
      <c r="L55" s="345"/>
      <c r="M55" s="370"/>
      <c r="N55" s="370"/>
      <c r="O55" s="370"/>
      <c r="P55" s="370"/>
    </row>
    <row r="56" spans="1:16" ht="8.25" customHeight="1" thickBot="1">
      <c r="A56" s="440" t="s">
        <v>54</v>
      </c>
      <c r="B56" s="440"/>
      <c r="C56" s="440"/>
      <c r="D56" s="440"/>
      <c r="E56" s="440"/>
      <c r="F56" s="440"/>
      <c r="G56" s="440"/>
      <c r="H56" s="440"/>
      <c r="I56" s="440"/>
      <c r="J56" s="440"/>
      <c r="K56" s="370"/>
      <c r="L56" s="345"/>
      <c r="M56" s="370"/>
      <c r="N56" s="370"/>
      <c r="O56" s="370"/>
      <c r="P56" s="370"/>
    </row>
    <row r="57" spans="1:16" ht="8.25" customHeight="1" thickBot="1">
      <c r="A57" s="440"/>
      <c r="B57" s="440"/>
      <c r="C57" s="440"/>
      <c r="D57" s="440"/>
      <c r="E57" s="440"/>
      <c r="F57" s="440"/>
      <c r="G57" s="440"/>
      <c r="H57" s="440"/>
      <c r="I57" s="440"/>
      <c r="J57" s="440"/>
      <c r="K57" s="370"/>
      <c r="L57" s="345"/>
      <c r="M57" s="370"/>
      <c r="N57" s="370"/>
      <c r="O57" s="370"/>
      <c r="P57" s="370"/>
    </row>
    <row r="58" spans="1:13" ht="6" customHeight="1" thickBot="1">
      <c r="A58" s="440"/>
      <c r="B58" s="440"/>
      <c r="C58" s="440"/>
      <c r="D58" s="440"/>
      <c r="E58" s="440"/>
      <c r="F58" s="440"/>
      <c r="G58" s="440"/>
      <c r="H58" s="440"/>
      <c r="I58" s="440"/>
      <c r="J58" s="440"/>
      <c r="K58" s="370"/>
      <c r="L58" s="345"/>
      <c r="M58" s="370"/>
    </row>
    <row r="59" spans="1:10" ht="8.25" customHeight="1" thickBot="1">
      <c r="A59" s="440"/>
      <c r="B59" s="440"/>
      <c r="C59" s="440"/>
      <c r="D59" s="440"/>
      <c r="E59" s="440"/>
      <c r="F59" s="440"/>
      <c r="G59" s="440"/>
      <c r="H59" s="440"/>
      <c r="I59" s="440"/>
      <c r="J59" s="440"/>
    </row>
    <row r="60" spans="1:10" ht="8.25" customHeight="1">
      <c r="A60" s="440"/>
      <c r="B60" s="440"/>
      <c r="C60" s="440"/>
      <c r="D60" s="440"/>
      <c r="E60" s="440"/>
      <c r="F60" s="440"/>
      <c r="G60" s="440"/>
      <c r="H60" s="440"/>
      <c r="I60" s="440"/>
      <c r="J60" s="440"/>
    </row>
    <row r="61" spans="1:10" ht="8.25" customHeight="1">
      <c r="A61" s="440"/>
      <c r="B61" s="440"/>
      <c r="C61" s="440"/>
      <c r="D61" s="440"/>
      <c r="E61" s="440"/>
      <c r="F61" s="440"/>
      <c r="G61" s="440"/>
      <c r="H61" s="440"/>
      <c r="I61" s="440"/>
      <c r="J61" s="440"/>
    </row>
    <row r="62" spans="1:10" ht="8.25" customHeight="1">
      <c r="A62" s="440"/>
      <c r="B62" s="440"/>
      <c r="C62" s="440"/>
      <c r="D62" s="440"/>
      <c r="E62" s="440"/>
      <c r="F62" s="440"/>
      <c r="G62" s="440"/>
      <c r="H62" s="440"/>
      <c r="I62" s="440"/>
      <c r="J62" s="440"/>
    </row>
    <row r="63" spans="1:10" ht="8.25" customHeight="1">
      <c r="A63" s="440"/>
      <c r="B63" s="440"/>
      <c r="C63" s="440"/>
      <c r="D63" s="440"/>
      <c r="E63" s="440"/>
      <c r="F63" s="440"/>
      <c r="G63" s="440"/>
      <c r="H63" s="440"/>
      <c r="I63" s="440"/>
      <c r="J63" s="440"/>
    </row>
    <row r="64" spans="1:10" ht="8.25" customHeight="1">
      <c r="A64" s="440"/>
      <c r="B64" s="440"/>
      <c r="C64" s="440"/>
      <c r="D64" s="440"/>
      <c r="E64" s="440"/>
      <c r="F64" s="440"/>
      <c r="G64" s="440"/>
      <c r="H64" s="440"/>
      <c r="I64" s="440"/>
      <c r="J64" s="440"/>
    </row>
    <row r="65" spans="1:10" ht="8.25" customHeight="1">
      <c r="A65" s="440"/>
      <c r="B65" s="440"/>
      <c r="C65" s="440"/>
      <c r="D65" s="440"/>
      <c r="E65" s="440"/>
      <c r="F65" s="440"/>
      <c r="G65" s="440"/>
      <c r="H65" s="440"/>
      <c r="I65" s="440"/>
      <c r="J65" s="440"/>
    </row>
    <row r="66" spans="1:10" ht="8.25" customHeight="1">
      <c r="A66" s="440"/>
      <c r="B66" s="440"/>
      <c r="C66" s="440"/>
      <c r="D66" s="440"/>
      <c r="E66" s="440"/>
      <c r="F66" s="440"/>
      <c r="G66" s="440"/>
      <c r="H66" s="440"/>
      <c r="I66" s="440"/>
      <c r="J66" s="440"/>
    </row>
    <row r="67" spans="1:10" ht="8.25" customHeight="1">
      <c r="A67" s="440"/>
      <c r="B67" s="440"/>
      <c r="C67" s="440"/>
      <c r="D67" s="440"/>
      <c r="E67" s="440"/>
      <c r="F67" s="440"/>
      <c r="G67" s="440"/>
      <c r="H67" s="440"/>
      <c r="I67" s="440"/>
      <c r="J67" s="440"/>
    </row>
    <row r="68" ht="8.25" customHeight="1"/>
  </sheetData>
  <sheetProtection selectLockedCells="1" selectUnlockedCells="1"/>
  <mergeCells count="42">
    <mergeCell ref="A42:H42"/>
    <mergeCell ref="A43:C43"/>
    <mergeCell ref="A46:D46"/>
    <mergeCell ref="G46:H46"/>
    <mergeCell ref="A56:J67"/>
    <mergeCell ref="J34:J35"/>
    <mergeCell ref="C36:H36"/>
    <mergeCell ref="A37:H37"/>
    <mergeCell ref="A38:C38"/>
    <mergeCell ref="A39:H39"/>
    <mergeCell ref="A40:A41"/>
    <mergeCell ref="B40:C40"/>
    <mergeCell ref="B41:C41"/>
    <mergeCell ref="C34:C35"/>
    <mergeCell ref="D34:D35"/>
    <mergeCell ref="F34:F35"/>
    <mergeCell ref="G34:G35"/>
    <mergeCell ref="H34:H35"/>
    <mergeCell ref="I34:I35"/>
    <mergeCell ref="A14:A36"/>
    <mergeCell ref="B14:B26"/>
    <mergeCell ref="C14:C15"/>
    <mergeCell ref="C16:C17"/>
    <mergeCell ref="C18:C19"/>
    <mergeCell ref="C20:C21"/>
    <mergeCell ref="C22:C23"/>
    <mergeCell ref="C24:C25"/>
    <mergeCell ref="B27:J27"/>
    <mergeCell ref="B28:B36"/>
    <mergeCell ref="A11:J11"/>
    <mergeCell ref="A12:F12"/>
    <mergeCell ref="G12:J12"/>
    <mergeCell ref="A13:C13"/>
    <mergeCell ref="E13:F13"/>
    <mergeCell ref="G13:H13"/>
    <mergeCell ref="I13:J13"/>
    <mergeCell ref="A6:J6"/>
    <mergeCell ref="A7:J7"/>
    <mergeCell ref="A8:J8"/>
    <mergeCell ref="A9:J9"/>
    <mergeCell ref="A10:D10"/>
    <mergeCell ref="E10:H10"/>
  </mergeCells>
  <printOptions/>
  <pageMargins left="0.26" right="0.03" top="0.14" bottom="0.19" header="0.08" footer="0.15748031496062992"/>
  <pageSetup horizontalDpi="300" verticalDpi="300" orientation="portrait" paperSize="9" scale="80" r:id="rId2"/>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6:P59"/>
  <sheetViews>
    <sheetView zoomScale="80" zoomScaleNormal="80" zoomScaleSheetLayoutView="100" zoomScalePageLayoutView="0" workbookViewId="0" topLeftCell="A37">
      <selection activeCell="A49" sqref="A1:J59"/>
    </sheetView>
  </sheetViews>
  <sheetFormatPr defaultColWidth="9.140625" defaultRowHeight="15"/>
  <cols>
    <col min="1" max="1" width="11.8515625" style="212" customWidth="1"/>
    <col min="2" max="2" width="3.7109375" style="212" customWidth="1"/>
    <col min="3" max="3" width="23.7109375" style="212" customWidth="1"/>
    <col min="4" max="4" width="18.28125" style="212" customWidth="1"/>
    <col min="5" max="5" width="13.8515625" style="264" customWidth="1"/>
    <col min="6" max="6" width="3.421875" style="212" customWidth="1"/>
    <col min="7" max="7" width="9.140625" style="212" customWidth="1"/>
    <col min="8" max="8" width="5.421875" style="212" customWidth="1"/>
    <col min="9" max="9" width="26.7109375" style="265" customWidth="1"/>
    <col min="10" max="10" width="2.28125" style="212" customWidth="1"/>
    <col min="11" max="11" width="9.140625" style="212" customWidth="1"/>
    <col min="12" max="12" width="20.57421875" style="265" customWidth="1"/>
    <col min="13" max="13" width="9.140625" style="212" customWidth="1"/>
    <col min="14" max="14" width="19.7109375" style="212" customWidth="1"/>
    <col min="15" max="16384" width="9.140625" style="212" customWidth="1"/>
  </cols>
  <sheetData>
    <row r="6" spans="1:10" ht="14.25">
      <c r="A6" s="441" t="s">
        <v>0</v>
      </c>
      <c r="B6" s="441"/>
      <c r="C6" s="441"/>
      <c r="D6" s="441"/>
      <c r="E6" s="441"/>
      <c r="F6" s="441"/>
      <c r="G6" s="441"/>
      <c r="H6" s="441"/>
      <c r="I6" s="441"/>
      <c r="J6" s="441"/>
    </row>
    <row r="7" spans="1:10" ht="21">
      <c r="A7" s="468" t="s">
        <v>1</v>
      </c>
      <c r="B7" s="468"/>
      <c r="C7" s="468"/>
      <c r="D7" s="468"/>
      <c r="E7" s="468"/>
      <c r="F7" s="468"/>
      <c r="G7" s="468"/>
      <c r="H7" s="468"/>
      <c r="I7" s="468"/>
      <c r="J7" s="468"/>
    </row>
    <row r="8" spans="1:10" ht="23.25">
      <c r="A8" s="381" t="s">
        <v>2</v>
      </c>
      <c r="B8" s="381"/>
      <c r="C8" s="381"/>
      <c r="D8" s="381"/>
      <c r="E8" s="381"/>
      <c r="F8" s="381"/>
      <c r="G8" s="381"/>
      <c r="H8" s="381"/>
      <c r="I8" s="381"/>
      <c r="J8" s="381"/>
    </row>
    <row r="9" spans="1:10" ht="14.25">
      <c r="A9" s="469"/>
      <c r="B9" s="469"/>
      <c r="C9" s="469"/>
      <c r="D9" s="469"/>
      <c r="E9" s="469"/>
      <c r="F9" s="469"/>
      <c r="G9" s="469"/>
      <c r="H9" s="469"/>
      <c r="I9" s="469"/>
      <c r="J9" s="469"/>
    </row>
    <row r="10" spans="1:12" s="268" customFormat="1" ht="36" customHeight="1">
      <c r="A10" s="443" t="s">
        <v>82</v>
      </c>
      <c r="B10" s="443"/>
      <c r="C10" s="443"/>
      <c r="D10" s="443"/>
      <c r="E10" s="470" t="s">
        <v>24</v>
      </c>
      <c r="F10" s="470"/>
      <c r="G10" s="470"/>
      <c r="H10" s="470"/>
      <c r="I10" s="266">
        <f>I46</f>
        <v>2542715.3537800005</v>
      </c>
      <c r="J10" s="267" t="s">
        <v>7</v>
      </c>
      <c r="L10" s="269"/>
    </row>
    <row r="11" spans="1:12" s="268" customFormat="1" ht="15.75" customHeight="1">
      <c r="A11" s="471"/>
      <c r="B11" s="471"/>
      <c r="C11" s="471"/>
      <c r="D11" s="471"/>
      <c r="E11" s="471"/>
      <c r="F11" s="471"/>
      <c r="G11" s="471"/>
      <c r="H11" s="471"/>
      <c r="I11" s="471"/>
      <c r="J11" s="471"/>
      <c r="L11" s="269"/>
    </row>
    <row r="12" spans="1:10" ht="15.75" customHeight="1">
      <c r="A12" s="446" t="s">
        <v>25</v>
      </c>
      <c r="B12" s="446"/>
      <c r="C12" s="446"/>
      <c r="D12" s="446"/>
      <c r="E12" s="446"/>
      <c r="F12" s="446"/>
      <c r="G12" s="472" t="s">
        <v>26</v>
      </c>
      <c r="H12" s="472"/>
      <c r="I12" s="472"/>
      <c r="J12" s="472"/>
    </row>
    <row r="13" spans="1:12" s="271" customFormat="1" ht="22.5" customHeight="1">
      <c r="A13" s="473"/>
      <c r="B13" s="473"/>
      <c r="C13" s="473"/>
      <c r="D13" s="270" t="s">
        <v>83</v>
      </c>
      <c r="E13" s="474" t="s">
        <v>84</v>
      </c>
      <c r="F13" s="474"/>
      <c r="G13" s="450" t="s">
        <v>85</v>
      </c>
      <c r="H13" s="450"/>
      <c r="I13" s="475" t="s">
        <v>65</v>
      </c>
      <c r="J13" s="475"/>
      <c r="L13" s="272"/>
    </row>
    <row r="14" spans="1:10" ht="15" customHeight="1">
      <c r="A14" s="476" t="s">
        <v>86</v>
      </c>
      <c r="B14" s="477" t="s">
        <v>87</v>
      </c>
      <c r="C14" s="478" t="s">
        <v>88</v>
      </c>
      <c r="D14" s="273" t="s">
        <v>89</v>
      </c>
      <c r="E14" s="274">
        <v>0</v>
      </c>
      <c r="F14" s="275" t="s">
        <v>90</v>
      </c>
      <c r="G14" s="276">
        <v>0</v>
      </c>
      <c r="H14" s="277" t="s">
        <v>91</v>
      </c>
      <c r="I14" s="278">
        <f aca="true" t="shared" si="0" ref="I14:I25">E14*G14</f>
        <v>0</v>
      </c>
      <c r="J14" s="279" t="s">
        <v>7</v>
      </c>
    </row>
    <row r="15" spans="1:10" ht="14.25">
      <c r="A15" s="476"/>
      <c r="B15" s="477"/>
      <c r="C15" s="478"/>
      <c r="D15" s="280" t="s">
        <v>92</v>
      </c>
      <c r="E15" s="281">
        <v>0</v>
      </c>
      <c r="F15" s="282" t="s">
        <v>90</v>
      </c>
      <c r="G15" s="283">
        <v>449.82</v>
      </c>
      <c r="H15" s="284" t="s">
        <v>91</v>
      </c>
      <c r="I15" s="285">
        <f t="shared" si="0"/>
        <v>0</v>
      </c>
      <c r="J15" s="286" t="s">
        <v>7</v>
      </c>
    </row>
    <row r="16" spans="1:10" ht="14.25">
      <c r="A16" s="476"/>
      <c r="B16" s="477"/>
      <c r="C16" s="479" t="s">
        <v>93</v>
      </c>
      <c r="D16" s="287" t="s">
        <v>89</v>
      </c>
      <c r="E16" s="281">
        <v>0</v>
      </c>
      <c r="F16" s="282" t="s">
        <v>90</v>
      </c>
      <c r="G16" s="283">
        <v>0</v>
      </c>
      <c r="H16" s="284" t="s">
        <v>91</v>
      </c>
      <c r="I16" s="285">
        <f t="shared" si="0"/>
        <v>0</v>
      </c>
      <c r="J16" s="286" t="s">
        <v>7</v>
      </c>
    </row>
    <row r="17" spans="1:10" ht="14.25">
      <c r="A17" s="476"/>
      <c r="B17" s="477"/>
      <c r="C17" s="479"/>
      <c r="D17" s="280" t="s">
        <v>92</v>
      </c>
      <c r="E17" s="281">
        <v>0</v>
      </c>
      <c r="F17" s="282" t="s">
        <v>90</v>
      </c>
      <c r="G17" s="283">
        <v>359.85</v>
      </c>
      <c r="H17" s="284" t="s">
        <v>91</v>
      </c>
      <c r="I17" s="285">
        <f t="shared" si="0"/>
        <v>0</v>
      </c>
      <c r="J17" s="286" t="s">
        <v>7</v>
      </c>
    </row>
    <row r="18" spans="1:10" ht="14.25">
      <c r="A18" s="476"/>
      <c r="B18" s="477"/>
      <c r="C18" s="479" t="s">
        <v>94</v>
      </c>
      <c r="D18" s="287" t="s">
        <v>89</v>
      </c>
      <c r="E18" s="281">
        <v>0</v>
      </c>
      <c r="F18" s="282" t="s">
        <v>90</v>
      </c>
      <c r="G18" s="283">
        <v>0</v>
      </c>
      <c r="H18" s="284" t="s">
        <v>91</v>
      </c>
      <c r="I18" s="285">
        <f t="shared" si="0"/>
        <v>0</v>
      </c>
      <c r="J18" s="286" t="s">
        <v>7</v>
      </c>
    </row>
    <row r="19" spans="1:10" ht="14.25">
      <c r="A19" s="476"/>
      <c r="B19" s="477"/>
      <c r="C19" s="479"/>
      <c r="D19" s="280" t="s">
        <v>92</v>
      </c>
      <c r="E19" s="281">
        <v>0</v>
      </c>
      <c r="F19" s="282" t="s">
        <v>90</v>
      </c>
      <c r="G19" s="283">
        <v>1139.54</v>
      </c>
      <c r="H19" s="284" t="s">
        <v>91</v>
      </c>
      <c r="I19" s="285">
        <f t="shared" si="0"/>
        <v>0</v>
      </c>
      <c r="J19" s="286" t="s">
        <v>7</v>
      </c>
    </row>
    <row r="20" spans="1:10" ht="14.25">
      <c r="A20" s="476"/>
      <c r="B20" s="477"/>
      <c r="C20" s="479" t="s">
        <v>95</v>
      </c>
      <c r="D20" s="287" t="s">
        <v>89</v>
      </c>
      <c r="E20" s="281">
        <v>0</v>
      </c>
      <c r="F20" s="282" t="s">
        <v>90</v>
      </c>
      <c r="G20" s="283">
        <v>0</v>
      </c>
      <c r="H20" s="284" t="s">
        <v>91</v>
      </c>
      <c r="I20" s="285">
        <f t="shared" si="0"/>
        <v>0</v>
      </c>
      <c r="J20" s="286" t="s">
        <v>7</v>
      </c>
    </row>
    <row r="21" spans="1:10" ht="14.25">
      <c r="A21" s="476"/>
      <c r="B21" s="477"/>
      <c r="C21" s="479"/>
      <c r="D21" s="280" t="s">
        <v>92</v>
      </c>
      <c r="E21" s="281">
        <v>0</v>
      </c>
      <c r="F21" s="282" t="s">
        <v>90</v>
      </c>
      <c r="G21" s="283">
        <v>239.9</v>
      </c>
      <c r="H21" s="284" t="s">
        <v>91</v>
      </c>
      <c r="I21" s="285">
        <f t="shared" si="0"/>
        <v>0</v>
      </c>
      <c r="J21" s="286" t="s">
        <v>7</v>
      </c>
    </row>
    <row r="22" spans="1:10" ht="14.25">
      <c r="A22" s="476"/>
      <c r="B22" s="477"/>
      <c r="C22" s="479" t="s">
        <v>96</v>
      </c>
      <c r="D22" s="287" t="s">
        <v>89</v>
      </c>
      <c r="E22" s="281">
        <v>0</v>
      </c>
      <c r="F22" s="288" t="s">
        <v>90</v>
      </c>
      <c r="G22" s="289">
        <v>0</v>
      </c>
      <c r="H22" s="284" t="s">
        <v>91</v>
      </c>
      <c r="I22" s="285">
        <f t="shared" si="0"/>
        <v>0</v>
      </c>
      <c r="J22" s="286" t="s">
        <v>7</v>
      </c>
    </row>
    <row r="23" spans="1:10" ht="14.25">
      <c r="A23" s="476"/>
      <c r="B23" s="477"/>
      <c r="C23" s="479"/>
      <c r="D23" s="290" t="s">
        <v>92</v>
      </c>
      <c r="E23" s="281">
        <v>0</v>
      </c>
      <c r="F23" s="288" t="s">
        <v>90</v>
      </c>
      <c r="G23" s="289">
        <v>209.91</v>
      </c>
      <c r="H23" s="284" t="s">
        <v>91</v>
      </c>
      <c r="I23" s="285">
        <f t="shared" si="0"/>
        <v>0</v>
      </c>
      <c r="J23" s="286" t="s">
        <v>7</v>
      </c>
    </row>
    <row r="24" spans="1:10" ht="13.5" customHeight="1">
      <c r="A24" s="476"/>
      <c r="B24" s="477"/>
      <c r="C24" s="480" t="s">
        <v>97</v>
      </c>
      <c r="D24" s="291" t="s">
        <v>89</v>
      </c>
      <c r="E24" s="292">
        <v>0</v>
      </c>
      <c r="F24" s="293" t="s">
        <v>90</v>
      </c>
      <c r="G24" s="283">
        <v>0</v>
      </c>
      <c r="H24" s="294" t="s">
        <v>91</v>
      </c>
      <c r="I24" s="285">
        <f t="shared" si="0"/>
        <v>0</v>
      </c>
      <c r="J24" s="295" t="s">
        <v>7</v>
      </c>
    </row>
    <row r="25" spans="1:10" ht="14.25">
      <c r="A25" s="476"/>
      <c r="B25" s="477"/>
      <c r="C25" s="480"/>
      <c r="D25" s="291" t="s">
        <v>92</v>
      </c>
      <c r="E25" s="296">
        <v>0</v>
      </c>
      <c r="F25" s="291" t="s">
        <v>90</v>
      </c>
      <c r="G25" s="283">
        <v>509.79</v>
      </c>
      <c r="H25" s="284" t="s">
        <v>91</v>
      </c>
      <c r="I25" s="285">
        <f t="shared" si="0"/>
        <v>0</v>
      </c>
      <c r="J25" s="286" t="s">
        <v>7</v>
      </c>
    </row>
    <row r="26" spans="1:10" ht="14.25">
      <c r="A26" s="476"/>
      <c r="B26" s="477"/>
      <c r="C26" s="297"/>
      <c r="D26" s="297"/>
      <c r="E26" s="298">
        <v>0</v>
      </c>
      <c r="F26" s="297"/>
      <c r="G26" s="299"/>
      <c r="H26" s="300" t="s">
        <v>98</v>
      </c>
      <c r="I26" s="301">
        <f>SUM(I14:I25)</f>
        <v>0</v>
      </c>
      <c r="J26" s="302" t="s">
        <v>7</v>
      </c>
    </row>
    <row r="27" spans="1:10" ht="30.75" customHeight="1">
      <c r="A27" s="476"/>
      <c r="B27" s="481" t="s">
        <v>99</v>
      </c>
      <c r="C27" s="481"/>
      <c r="D27" s="481"/>
      <c r="E27" s="481"/>
      <c r="F27" s="481"/>
      <c r="G27" s="481"/>
      <c r="H27" s="481"/>
      <c r="I27" s="481"/>
      <c r="J27" s="481"/>
    </row>
    <row r="28" spans="1:10" ht="14.25">
      <c r="A28" s="476"/>
      <c r="B28" s="482" t="s">
        <v>100</v>
      </c>
      <c r="C28" s="303" t="s">
        <v>101</v>
      </c>
      <c r="D28" s="160"/>
      <c r="E28" s="304">
        <f aca="true" t="shared" si="1" ref="E28:E34">0.7*1012.37</f>
        <v>708.6590000000001</v>
      </c>
      <c r="F28" s="305" t="s">
        <v>90</v>
      </c>
      <c r="G28" s="306">
        <v>1800</v>
      </c>
      <c r="H28" s="294" t="s">
        <v>91</v>
      </c>
      <c r="I28" s="307">
        <f aca="true" t="shared" si="2" ref="I28:I34">E28*G28</f>
        <v>1275586.2000000002</v>
      </c>
      <c r="J28" s="308" t="s">
        <v>7</v>
      </c>
    </row>
    <row r="29" spans="1:10" ht="14.25">
      <c r="A29" s="476"/>
      <c r="B29" s="482"/>
      <c r="C29" s="309" t="s">
        <v>88</v>
      </c>
      <c r="D29" s="310"/>
      <c r="E29" s="304">
        <f t="shared" si="1"/>
        <v>708.6590000000001</v>
      </c>
      <c r="F29" s="311" t="s">
        <v>90</v>
      </c>
      <c r="G29" s="283">
        <v>150</v>
      </c>
      <c r="H29" s="284" t="s">
        <v>91</v>
      </c>
      <c r="I29" s="312">
        <f t="shared" si="2"/>
        <v>106298.85000000002</v>
      </c>
      <c r="J29" s="286" t="s">
        <v>7</v>
      </c>
    </row>
    <row r="30" spans="1:10" ht="14.25">
      <c r="A30" s="476"/>
      <c r="B30" s="482"/>
      <c r="C30" s="313" t="s">
        <v>93</v>
      </c>
      <c r="D30" s="310"/>
      <c r="E30" s="304">
        <f t="shared" si="1"/>
        <v>708.6590000000001</v>
      </c>
      <c r="F30" s="311" t="s">
        <v>90</v>
      </c>
      <c r="G30" s="283">
        <v>120</v>
      </c>
      <c r="H30" s="284" t="s">
        <v>91</v>
      </c>
      <c r="I30" s="312">
        <f t="shared" si="2"/>
        <v>85039.08000000002</v>
      </c>
      <c r="J30" s="308" t="s">
        <v>7</v>
      </c>
    </row>
    <row r="31" spans="1:10" ht="14.25">
      <c r="A31" s="476"/>
      <c r="B31" s="482"/>
      <c r="C31" s="313" t="s">
        <v>94</v>
      </c>
      <c r="D31" s="310"/>
      <c r="E31" s="304">
        <f t="shared" si="1"/>
        <v>708.6590000000001</v>
      </c>
      <c r="F31" s="311" t="s">
        <v>90</v>
      </c>
      <c r="G31" s="283">
        <v>190</v>
      </c>
      <c r="H31" s="284" t="s">
        <v>91</v>
      </c>
      <c r="I31" s="312">
        <f t="shared" si="2"/>
        <v>134645.21000000002</v>
      </c>
      <c r="J31" s="286" t="s">
        <v>7</v>
      </c>
    </row>
    <row r="32" spans="1:10" ht="14.25">
      <c r="A32" s="476"/>
      <c r="B32" s="482"/>
      <c r="C32" s="314" t="s">
        <v>95</v>
      </c>
      <c r="D32" s="310"/>
      <c r="E32" s="304">
        <f t="shared" si="1"/>
        <v>708.6590000000001</v>
      </c>
      <c r="F32" s="315" t="s">
        <v>90</v>
      </c>
      <c r="G32" s="283">
        <v>80</v>
      </c>
      <c r="H32" s="316" t="s">
        <v>91</v>
      </c>
      <c r="I32" s="312">
        <f t="shared" si="2"/>
        <v>56692.72000000001</v>
      </c>
      <c r="J32" s="308" t="s">
        <v>7</v>
      </c>
    </row>
    <row r="33" spans="1:10" ht="14.25">
      <c r="A33" s="476"/>
      <c r="B33" s="482"/>
      <c r="C33" s="314" t="s">
        <v>96</v>
      </c>
      <c r="D33" s="310"/>
      <c r="E33" s="304">
        <f t="shared" si="1"/>
        <v>708.6590000000001</v>
      </c>
      <c r="F33" s="315" t="s">
        <v>90</v>
      </c>
      <c r="G33" s="317">
        <v>70</v>
      </c>
      <c r="H33" s="316" t="s">
        <v>91</v>
      </c>
      <c r="I33" s="312">
        <f t="shared" si="2"/>
        <v>49606.130000000005</v>
      </c>
      <c r="J33" s="286" t="s">
        <v>7</v>
      </c>
    </row>
    <row r="34" spans="1:10" ht="13.5" customHeight="1">
      <c r="A34" s="476"/>
      <c r="B34" s="482"/>
      <c r="C34" s="483" t="s">
        <v>97</v>
      </c>
      <c r="D34" s="484"/>
      <c r="E34" s="304">
        <f t="shared" si="1"/>
        <v>708.6590000000001</v>
      </c>
      <c r="F34" s="485" t="s">
        <v>90</v>
      </c>
      <c r="G34" s="486">
        <v>170</v>
      </c>
      <c r="H34" s="487" t="s">
        <v>91</v>
      </c>
      <c r="I34" s="488">
        <f t="shared" si="2"/>
        <v>120472.03000000001</v>
      </c>
      <c r="J34" s="489" t="s">
        <v>7</v>
      </c>
    </row>
    <row r="35" spans="1:10" ht="14.25">
      <c r="A35" s="476"/>
      <c r="B35" s="482"/>
      <c r="C35" s="483"/>
      <c r="D35" s="484"/>
      <c r="E35" s="318"/>
      <c r="F35" s="485"/>
      <c r="G35" s="486"/>
      <c r="H35" s="487"/>
      <c r="I35" s="488"/>
      <c r="J35" s="489"/>
    </row>
    <row r="36" spans="1:10" ht="14.25">
      <c r="A36" s="476"/>
      <c r="B36" s="482"/>
      <c r="C36" s="490" t="s">
        <v>98</v>
      </c>
      <c r="D36" s="490"/>
      <c r="E36" s="490"/>
      <c r="F36" s="490"/>
      <c r="G36" s="490"/>
      <c r="H36" s="490"/>
      <c r="I36" s="301">
        <f>SUM(I28:I35)</f>
        <v>1828340.2200000004</v>
      </c>
      <c r="J36" s="319" t="s">
        <v>7</v>
      </c>
    </row>
    <row r="37" spans="1:10" ht="14.25">
      <c r="A37" s="491" t="s">
        <v>102</v>
      </c>
      <c r="B37" s="491"/>
      <c r="C37" s="491"/>
      <c r="D37" s="491"/>
      <c r="E37" s="491"/>
      <c r="F37" s="491"/>
      <c r="G37" s="491"/>
      <c r="H37" s="491"/>
      <c r="I37" s="320">
        <f>I26+I36</f>
        <v>1828340.2200000004</v>
      </c>
      <c r="J37" s="321" t="s">
        <v>7</v>
      </c>
    </row>
    <row r="38" spans="1:10" ht="19.5" customHeight="1">
      <c r="A38" s="492" t="s">
        <v>103</v>
      </c>
      <c r="B38" s="492"/>
      <c r="C38" s="492"/>
      <c r="D38" s="322"/>
      <c r="E38" s="323">
        <f>0.7*509.58</f>
        <v>356.706</v>
      </c>
      <c r="F38" s="324" t="s">
        <v>90</v>
      </c>
      <c r="G38" s="325">
        <v>239.63</v>
      </c>
      <c r="H38" s="326" t="s">
        <v>91</v>
      </c>
      <c r="I38" s="327">
        <f>E38*G38</f>
        <v>85477.45878</v>
      </c>
      <c r="J38" s="328" t="s">
        <v>7</v>
      </c>
    </row>
    <row r="39" spans="1:10" ht="13.5" customHeight="1">
      <c r="A39" s="493" t="s">
        <v>104</v>
      </c>
      <c r="B39" s="493"/>
      <c r="C39" s="493"/>
      <c r="D39" s="493"/>
      <c r="E39" s="493"/>
      <c r="F39" s="493"/>
      <c r="G39" s="493"/>
      <c r="H39" s="493"/>
      <c r="I39" s="329">
        <f>SUM(I38)</f>
        <v>85477.45878</v>
      </c>
      <c r="J39" s="330" t="s">
        <v>7</v>
      </c>
    </row>
    <row r="40" spans="1:12" ht="24.75" customHeight="1">
      <c r="A40" s="494" t="s">
        <v>105</v>
      </c>
      <c r="B40" s="495" t="s">
        <v>106</v>
      </c>
      <c r="C40" s="495"/>
      <c r="D40" s="273"/>
      <c r="E40" s="331">
        <f>0.7*3162.94</f>
        <v>2214.0580000000004</v>
      </c>
      <c r="F40" s="332" t="s">
        <v>43</v>
      </c>
      <c r="G40" s="333">
        <v>280</v>
      </c>
      <c r="H40" s="334" t="s">
        <v>44</v>
      </c>
      <c r="I40" s="335">
        <f>E40*G40</f>
        <v>619936.2400000001</v>
      </c>
      <c r="J40" s="336" t="s">
        <v>7</v>
      </c>
      <c r="L40" s="337"/>
    </row>
    <row r="41" spans="1:12" ht="24.75" customHeight="1">
      <c r="A41" s="494"/>
      <c r="B41" s="496" t="s">
        <v>107</v>
      </c>
      <c r="C41" s="496"/>
      <c r="D41" s="338"/>
      <c r="E41" s="339">
        <v>0</v>
      </c>
      <c r="F41" s="340" t="s">
        <v>43</v>
      </c>
      <c r="G41" s="341">
        <v>80</v>
      </c>
      <c r="H41" s="342" t="s">
        <v>44</v>
      </c>
      <c r="I41" s="343">
        <f>E41*G41</f>
        <v>0</v>
      </c>
      <c r="J41" s="344" t="s">
        <v>7</v>
      </c>
      <c r="L41" s="345"/>
    </row>
    <row r="42" spans="1:12" ht="14.25">
      <c r="A42" s="491" t="s">
        <v>108</v>
      </c>
      <c r="B42" s="491"/>
      <c r="C42" s="491"/>
      <c r="D42" s="491"/>
      <c r="E42" s="491"/>
      <c r="F42" s="491"/>
      <c r="G42" s="491"/>
      <c r="H42" s="491"/>
      <c r="I42" s="346">
        <f>SUM(I40:I41)</f>
        <v>619936.2400000001</v>
      </c>
      <c r="J42" s="321" t="s">
        <v>7</v>
      </c>
      <c r="L42" s="345"/>
    </row>
    <row r="43" spans="1:12" s="352" customFormat="1" ht="14.25" customHeight="1">
      <c r="A43" s="497" t="s">
        <v>109</v>
      </c>
      <c r="B43" s="497"/>
      <c r="C43" s="497"/>
      <c r="D43" s="347" t="s">
        <v>110</v>
      </c>
      <c r="E43" s="348">
        <f>0.7*21.75</f>
        <v>15.225000000000001</v>
      </c>
      <c r="F43" s="347" t="s">
        <v>43</v>
      </c>
      <c r="G43" s="349">
        <v>588.6</v>
      </c>
      <c r="H43" s="349" t="s">
        <v>44</v>
      </c>
      <c r="I43" s="350">
        <f>E43*G43</f>
        <v>8961.435000000001</v>
      </c>
      <c r="J43" s="351" t="str">
        <f>J40</f>
        <v>€</v>
      </c>
      <c r="L43" s="345"/>
    </row>
    <row r="44" spans="1:12" s="352" customFormat="1" ht="14.25">
      <c r="A44" s="353"/>
      <c r="B44" s="354"/>
      <c r="C44" s="354"/>
      <c r="D44" s="347" t="s">
        <v>111</v>
      </c>
      <c r="E44" s="348"/>
      <c r="F44" s="347" t="s">
        <v>43</v>
      </c>
      <c r="G44" s="349">
        <v>635.98</v>
      </c>
      <c r="H44" s="349" t="str">
        <f>H43</f>
        <v>€/mq</v>
      </c>
      <c r="I44" s="350">
        <f>E44*G44</f>
        <v>0</v>
      </c>
      <c r="J44" s="351" t="str">
        <f>J40</f>
        <v>€</v>
      </c>
      <c r="L44" s="345"/>
    </row>
    <row r="45" spans="1:12" s="352" customFormat="1" ht="14.25">
      <c r="A45" s="355"/>
      <c r="B45" s="356"/>
      <c r="C45" s="356"/>
      <c r="D45" s="354"/>
      <c r="E45" s="357"/>
      <c r="F45" s="354"/>
      <c r="G45" s="358"/>
      <c r="H45" s="359" t="s">
        <v>112</v>
      </c>
      <c r="I45" s="360">
        <f>I43+I44</f>
        <v>8961.435000000001</v>
      </c>
      <c r="J45" s="361" t="str">
        <f>J42</f>
        <v>€</v>
      </c>
      <c r="L45" s="345"/>
    </row>
    <row r="46" spans="1:12" ht="15">
      <c r="A46" s="498" t="s">
        <v>24</v>
      </c>
      <c r="B46" s="498"/>
      <c r="C46" s="498"/>
      <c r="D46" s="498"/>
      <c r="E46" s="362"/>
      <c r="F46" s="363"/>
      <c r="G46" s="499"/>
      <c r="H46" s="499"/>
      <c r="I46" s="364">
        <f>SUM(I37+I39+I42+I45)</f>
        <v>2542715.3537800005</v>
      </c>
      <c r="J46" s="365" t="s">
        <v>7</v>
      </c>
      <c r="L46" s="345"/>
    </row>
    <row r="47" ht="14.25">
      <c r="L47" s="345"/>
    </row>
    <row r="48" spans="7:16" ht="15" thickBot="1">
      <c r="G48" s="370"/>
      <c r="H48" s="370"/>
      <c r="I48" s="345"/>
      <c r="J48" s="370"/>
      <c r="K48" s="370"/>
      <c r="L48" s="345"/>
      <c r="M48" s="370"/>
      <c r="N48" s="370"/>
      <c r="O48" s="370"/>
      <c r="P48" s="370"/>
    </row>
    <row r="49" spans="1:16" ht="14.25">
      <c r="A49" s="440" t="s">
        <v>54</v>
      </c>
      <c r="B49" s="440"/>
      <c r="C49" s="440"/>
      <c r="D49" s="440"/>
      <c r="E49" s="440"/>
      <c r="F49" s="440"/>
      <c r="G49" s="440"/>
      <c r="H49" s="440"/>
      <c r="I49" s="440"/>
      <c r="J49" s="440"/>
      <c r="K49" s="370"/>
      <c r="L49" s="345"/>
      <c r="M49" s="370"/>
      <c r="N49" s="370"/>
      <c r="O49" s="370"/>
      <c r="P49" s="370"/>
    </row>
    <row r="50" spans="1:16" ht="10.5" customHeight="1">
      <c r="A50" s="440"/>
      <c r="B50" s="440"/>
      <c r="C50" s="440"/>
      <c r="D50" s="440"/>
      <c r="E50" s="440"/>
      <c r="F50" s="440"/>
      <c r="G50" s="440"/>
      <c r="H50" s="440"/>
      <c r="I50" s="440"/>
      <c r="J50" s="440"/>
      <c r="K50" s="370"/>
      <c r="L50" s="345"/>
      <c r="M50" s="370"/>
      <c r="N50" s="370"/>
      <c r="O50" s="370"/>
      <c r="P50" s="370"/>
    </row>
    <row r="51" spans="1:16" ht="10.5" customHeight="1">
      <c r="A51" s="440"/>
      <c r="B51" s="440"/>
      <c r="C51" s="440"/>
      <c r="D51" s="440"/>
      <c r="E51" s="440"/>
      <c r="F51" s="440"/>
      <c r="G51" s="440"/>
      <c r="H51" s="440"/>
      <c r="I51" s="440"/>
      <c r="J51" s="440"/>
      <c r="K51" s="370"/>
      <c r="L51" s="345"/>
      <c r="M51" s="370"/>
      <c r="N51" s="370"/>
      <c r="O51" s="370"/>
      <c r="P51" s="370"/>
    </row>
    <row r="52" spans="1:13" ht="10.5" customHeight="1" thickBot="1">
      <c r="A52" s="440"/>
      <c r="B52" s="440"/>
      <c r="C52" s="440"/>
      <c r="D52" s="440"/>
      <c r="E52" s="440"/>
      <c r="F52" s="440"/>
      <c r="G52" s="440"/>
      <c r="H52" s="440"/>
      <c r="I52" s="440"/>
      <c r="J52" s="440"/>
      <c r="K52" s="370"/>
      <c r="L52" s="345"/>
      <c r="M52" s="370"/>
    </row>
    <row r="53" spans="1:10" ht="10.5" customHeight="1" thickBot="1">
      <c r="A53" s="440"/>
      <c r="B53" s="440"/>
      <c r="C53" s="440"/>
      <c r="D53" s="440"/>
      <c r="E53" s="440"/>
      <c r="F53" s="440"/>
      <c r="G53" s="440"/>
      <c r="H53" s="440"/>
      <c r="I53" s="440"/>
      <c r="J53" s="440"/>
    </row>
    <row r="54" spans="1:10" ht="10.5" customHeight="1" thickBot="1">
      <c r="A54" s="440"/>
      <c r="B54" s="440"/>
      <c r="C54" s="440"/>
      <c r="D54" s="440"/>
      <c r="E54" s="440"/>
      <c r="F54" s="440"/>
      <c r="G54" s="440"/>
      <c r="H54" s="440"/>
      <c r="I54" s="440"/>
      <c r="J54" s="440"/>
    </row>
    <row r="55" spans="1:10" ht="10.5" customHeight="1">
      <c r="A55" s="440"/>
      <c r="B55" s="440"/>
      <c r="C55" s="440"/>
      <c r="D55" s="440"/>
      <c r="E55" s="440"/>
      <c r="F55" s="440"/>
      <c r="G55" s="440"/>
      <c r="H55" s="440"/>
      <c r="I55" s="440"/>
      <c r="J55" s="440"/>
    </row>
    <row r="56" spans="1:10" ht="10.5" customHeight="1">
      <c r="A56" s="440"/>
      <c r="B56" s="440"/>
      <c r="C56" s="440"/>
      <c r="D56" s="440"/>
      <c r="E56" s="440"/>
      <c r="F56" s="440"/>
      <c r="G56" s="440"/>
      <c r="H56" s="440"/>
      <c r="I56" s="440"/>
      <c r="J56" s="440"/>
    </row>
    <row r="57" spans="1:10" ht="10.5" customHeight="1">
      <c r="A57" s="440"/>
      <c r="B57" s="440"/>
      <c r="C57" s="440"/>
      <c r="D57" s="440"/>
      <c r="E57" s="440"/>
      <c r="F57" s="440"/>
      <c r="G57" s="440"/>
      <c r="H57" s="440"/>
      <c r="I57" s="440"/>
      <c r="J57" s="440"/>
    </row>
    <row r="58" spans="1:10" ht="10.5" customHeight="1">
      <c r="A58" s="440"/>
      <c r="B58" s="440"/>
      <c r="C58" s="440"/>
      <c r="D58" s="440"/>
      <c r="E58" s="440"/>
      <c r="F58" s="440"/>
      <c r="G58" s="440"/>
      <c r="H58" s="440"/>
      <c r="I58" s="440"/>
      <c r="J58" s="440"/>
    </row>
    <row r="59" spans="1:10" ht="10.5" customHeight="1">
      <c r="A59" s="440"/>
      <c r="B59" s="440"/>
      <c r="C59" s="440"/>
      <c r="D59" s="440"/>
      <c r="E59" s="440"/>
      <c r="F59" s="440"/>
      <c r="G59" s="440"/>
      <c r="H59" s="440"/>
      <c r="I59" s="440"/>
      <c r="J59" s="440"/>
    </row>
  </sheetData>
  <sheetProtection selectLockedCells="1" selectUnlockedCells="1"/>
  <mergeCells count="42">
    <mergeCell ref="A42:H42"/>
    <mergeCell ref="A43:C43"/>
    <mergeCell ref="A46:D46"/>
    <mergeCell ref="G46:H46"/>
    <mergeCell ref="A49:J59"/>
    <mergeCell ref="J34:J35"/>
    <mergeCell ref="C36:H36"/>
    <mergeCell ref="A37:H37"/>
    <mergeCell ref="A38:C38"/>
    <mergeCell ref="A39:H39"/>
    <mergeCell ref="A40:A41"/>
    <mergeCell ref="B40:C40"/>
    <mergeCell ref="B41:C41"/>
    <mergeCell ref="C34:C35"/>
    <mergeCell ref="D34:D35"/>
    <mergeCell ref="F34:F35"/>
    <mergeCell ref="G34:G35"/>
    <mergeCell ref="H34:H35"/>
    <mergeCell ref="I34:I35"/>
    <mergeCell ref="A14:A36"/>
    <mergeCell ref="B14:B26"/>
    <mergeCell ref="C14:C15"/>
    <mergeCell ref="C16:C17"/>
    <mergeCell ref="C18:C19"/>
    <mergeCell ref="C20:C21"/>
    <mergeCell ref="C22:C23"/>
    <mergeCell ref="C24:C25"/>
    <mergeCell ref="B27:J27"/>
    <mergeCell ref="B28:B36"/>
    <mergeCell ref="A11:J11"/>
    <mergeCell ref="A12:F12"/>
    <mergeCell ref="G12:J12"/>
    <mergeCell ref="A13:C13"/>
    <mergeCell ref="E13:F13"/>
    <mergeCell ref="G13:H13"/>
    <mergeCell ref="I13:J13"/>
    <mergeCell ref="A6:J6"/>
    <mergeCell ref="A7:J7"/>
    <mergeCell ref="A8:J8"/>
    <mergeCell ref="A9:J9"/>
    <mergeCell ref="A10:D10"/>
    <mergeCell ref="E10:H10"/>
  </mergeCells>
  <printOptions/>
  <pageMargins left="0.2362204724409449" right="0.2362204724409449" top="0.4724409448818898" bottom="0.3937007874015748" header="0.1968503937007874" footer="0.1968503937007874"/>
  <pageSetup horizontalDpi="300" verticalDpi="300" orientation="portrait" paperSize="9" scale="83" r:id="rId2"/>
  <headerFooter alignWithMargins="0">
    <oddHeader>&amp;C&amp;"Times New Roman,Normale"&amp;12&amp;A</oddHeader>
    <oddFooter>&amp;C&amp;"Times New Roman,Normale"&amp;12Pagina &amp;P</oddFooter>
  </headerFooter>
  <drawing r:id="rId1"/>
</worksheet>
</file>

<file path=xl/worksheets/sheet9.xml><?xml version="1.0" encoding="utf-8"?>
<worksheet xmlns="http://schemas.openxmlformats.org/spreadsheetml/2006/main" xmlns:r="http://schemas.openxmlformats.org/officeDocument/2006/relationships">
  <dimension ref="A6:P65"/>
  <sheetViews>
    <sheetView zoomScale="80" zoomScaleNormal="80" zoomScaleSheetLayoutView="100" zoomScalePageLayoutView="0" workbookViewId="0" topLeftCell="A37">
      <selection activeCell="A48" sqref="A48:IV48"/>
    </sheetView>
  </sheetViews>
  <sheetFormatPr defaultColWidth="9.140625" defaultRowHeight="15"/>
  <cols>
    <col min="1" max="1" width="11.8515625" style="212" customWidth="1"/>
    <col min="2" max="2" width="3.7109375" style="212" customWidth="1"/>
    <col min="3" max="3" width="23.7109375" style="212" customWidth="1"/>
    <col min="4" max="4" width="18.28125" style="212" customWidth="1"/>
    <col min="5" max="5" width="13.8515625" style="264" customWidth="1"/>
    <col min="6" max="6" width="3.421875" style="212" customWidth="1"/>
    <col min="7" max="7" width="9.140625" style="212" customWidth="1"/>
    <col min="8" max="8" width="5.421875" style="212" customWidth="1"/>
    <col min="9" max="9" width="26.00390625" style="265" customWidth="1"/>
    <col min="10" max="10" width="2.28125" style="212" customWidth="1"/>
    <col min="11" max="11" width="9.140625" style="212" customWidth="1"/>
    <col min="12" max="12" width="20.57421875" style="265" customWidth="1"/>
    <col min="13" max="16384" width="9.140625" style="212" customWidth="1"/>
  </cols>
  <sheetData>
    <row r="6" spans="1:10" ht="14.25">
      <c r="A6" s="441" t="s">
        <v>0</v>
      </c>
      <c r="B6" s="441"/>
      <c r="C6" s="441"/>
      <c r="D6" s="441"/>
      <c r="E6" s="441"/>
      <c r="F6" s="441"/>
      <c r="G6" s="441"/>
      <c r="H6" s="441"/>
      <c r="I6" s="441"/>
      <c r="J6" s="441"/>
    </row>
    <row r="7" spans="1:10" ht="21">
      <c r="A7" s="468" t="s">
        <v>1</v>
      </c>
      <c r="B7" s="468"/>
      <c r="C7" s="468"/>
      <c r="D7" s="468"/>
      <c r="E7" s="468"/>
      <c r="F7" s="468"/>
      <c r="G7" s="468"/>
      <c r="H7" s="468"/>
      <c r="I7" s="468"/>
      <c r="J7" s="468"/>
    </row>
    <row r="8" spans="1:10" ht="23.25">
      <c r="A8" s="381" t="s">
        <v>2</v>
      </c>
      <c r="B8" s="381"/>
      <c r="C8" s="381"/>
      <c r="D8" s="381"/>
      <c r="E8" s="381"/>
      <c r="F8" s="381"/>
      <c r="G8" s="381"/>
      <c r="H8" s="381"/>
      <c r="I8" s="381"/>
      <c r="J8" s="381"/>
    </row>
    <row r="9" spans="1:10" ht="14.25">
      <c r="A9" s="469"/>
      <c r="B9" s="469"/>
      <c r="C9" s="469"/>
      <c r="D9" s="469"/>
      <c r="E9" s="469"/>
      <c r="F9" s="469"/>
      <c r="G9" s="469"/>
      <c r="H9" s="469"/>
      <c r="I9" s="469"/>
      <c r="J9" s="469"/>
    </row>
    <row r="10" spans="1:12" s="268" customFormat="1" ht="36" customHeight="1">
      <c r="A10" s="443" t="s">
        <v>82</v>
      </c>
      <c r="B10" s="443"/>
      <c r="C10" s="443"/>
      <c r="D10" s="443"/>
      <c r="E10" s="470" t="s">
        <v>24</v>
      </c>
      <c r="F10" s="470"/>
      <c r="G10" s="470"/>
      <c r="H10" s="470"/>
      <c r="I10" s="266">
        <f>I46</f>
        <v>7239626.6164</v>
      </c>
      <c r="J10" s="267" t="s">
        <v>7</v>
      </c>
      <c r="L10" s="269"/>
    </row>
    <row r="11" spans="1:12" s="268" customFormat="1" ht="15.75" customHeight="1">
      <c r="A11" s="471"/>
      <c r="B11" s="471"/>
      <c r="C11" s="471"/>
      <c r="D11" s="471"/>
      <c r="E11" s="471"/>
      <c r="F11" s="471"/>
      <c r="G11" s="471"/>
      <c r="H11" s="471"/>
      <c r="I11" s="471"/>
      <c r="J11" s="471"/>
      <c r="L11" s="269"/>
    </row>
    <row r="12" spans="1:10" ht="15.75" customHeight="1">
      <c r="A12" s="446" t="s">
        <v>25</v>
      </c>
      <c r="B12" s="446"/>
      <c r="C12" s="446"/>
      <c r="D12" s="446"/>
      <c r="E12" s="446"/>
      <c r="F12" s="446"/>
      <c r="G12" s="472" t="s">
        <v>26</v>
      </c>
      <c r="H12" s="472"/>
      <c r="I12" s="472"/>
      <c r="J12" s="472"/>
    </row>
    <row r="13" spans="1:12" s="271" customFormat="1" ht="22.5" customHeight="1">
      <c r="A13" s="473"/>
      <c r="B13" s="473"/>
      <c r="C13" s="473"/>
      <c r="D13" s="270" t="s">
        <v>83</v>
      </c>
      <c r="E13" s="474" t="s">
        <v>84</v>
      </c>
      <c r="F13" s="474"/>
      <c r="G13" s="450" t="s">
        <v>85</v>
      </c>
      <c r="H13" s="450"/>
      <c r="I13" s="475" t="s">
        <v>65</v>
      </c>
      <c r="J13" s="475"/>
      <c r="L13" s="272"/>
    </row>
    <row r="14" spans="1:10" ht="15" customHeight="1">
      <c r="A14" s="476" t="s">
        <v>86</v>
      </c>
      <c r="B14" s="477" t="s">
        <v>87</v>
      </c>
      <c r="C14" s="478" t="s">
        <v>88</v>
      </c>
      <c r="D14" s="273" t="s">
        <v>89</v>
      </c>
      <c r="E14" s="274">
        <v>0</v>
      </c>
      <c r="F14" s="275" t="s">
        <v>90</v>
      </c>
      <c r="G14" s="276">
        <v>0</v>
      </c>
      <c r="H14" s="277" t="s">
        <v>91</v>
      </c>
      <c r="I14" s="278">
        <f aca="true" t="shared" si="0" ref="I14:I25">E14*G14</f>
        <v>0</v>
      </c>
      <c r="J14" s="279" t="s">
        <v>7</v>
      </c>
    </row>
    <row r="15" spans="1:10" ht="14.25">
      <c r="A15" s="476"/>
      <c r="B15" s="477"/>
      <c r="C15" s="478"/>
      <c r="D15" s="280" t="s">
        <v>92</v>
      </c>
      <c r="E15" s="281">
        <v>0</v>
      </c>
      <c r="F15" s="282" t="s">
        <v>90</v>
      </c>
      <c r="G15" s="283">
        <v>449.82</v>
      </c>
      <c r="H15" s="284" t="s">
        <v>91</v>
      </c>
      <c r="I15" s="285">
        <f t="shared" si="0"/>
        <v>0</v>
      </c>
      <c r="J15" s="286" t="s">
        <v>7</v>
      </c>
    </row>
    <row r="16" spans="1:10" ht="14.25">
      <c r="A16" s="476"/>
      <c r="B16" s="477"/>
      <c r="C16" s="479" t="s">
        <v>93</v>
      </c>
      <c r="D16" s="287" t="s">
        <v>89</v>
      </c>
      <c r="E16" s="281">
        <v>0</v>
      </c>
      <c r="F16" s="282" t="s">
        <v>90</v>
      </c>
      <c r="G16" s="283">
        <v>0</v>
      </c>
      <c r="H16" s="284" t="s">
        <v>91</v>
      </c>
      <c r="I16" s="285">
        <f t="shared" si="0"/>
        <v>0</v>
      </c>
      <c r="J16" s="286" t="s">
        <v>7</v>
      </c>
    </row>
    <row r="17" spans="1:10" ht="14.25">
      <c r="A17" s="476"/>
      <c r="B17" s="477"/>
      <c r="C17" s="479"/>
      <c r="D17" s="280" t="s">
        <v>92</v>
      </c>
      <c r="E17" s="281">
        <v>0</v>
      </c>
      <c r="F17" s="282" t="s">
        <v>90</v>
      </c>
      <c r="G17" s="283">
        <v>359.85</v>
      </c>
      <c r="H17" s="284" t="s">
        <v>91</v>
      </c>
      <c r="I17" s="285">
        <f t="shared" si="0"/>
        <v>0</v>
      </c>
      <c r="J17" s="286" t="s">
        <v>7</v>
      </c>
    </row>
    <row r="18" spans="1:10" ht="14.25">
      <c r="A18" s="476"/>
      <c r="B18" s="477"/>
      <c r="C18" s="479" t="s">
        <v>94</v>
      </c>
      <c r="D18" s="287" t="s">
        <v>89</v>
      </c>
      <c r="E18" s="281">
        <v>0</v>
      </c>
      <c r="F18" s="282" t="s">
        <v>90</v>
      </c>
      <c r="G18" s="283">
        <v>0</v>
      </c>
      <c r="H18" s="284" t="s">
        <v>91</v>
      </c>
      <c r="I18" s="285">
        <f t="shared" si="0"/>
        <v>0</v>
      </c>
      <c r="J18" s="286" t="s">
        <v>7</v>
      </c>
    </row>
    <row r="19" spans="1:10" ht="14.25">
      <c r="A19" s="476"/>
      <c r="B19" s="477"/>
      <c r="C19" s="479"/>
      <c r="D19" s="280" t="s">
        <v>92</v>
      </c>
      <c r="E19" s="281">
        <v>0</v>
      </c>
      <c r="F19" s="282" t="s">
        <v>90</v>
      </c>
      <c r="G19" s="283">
        <v>1139.54</v>
      </c>
      <c r="H19" s="284" t="s">
        <v>91</v>
      </c>
      <c r="I19" s="285">
        <f t="shared" si="0"/>
        <v>0</v>
      </c>
      <c r="J19" s="286" t="s">
        <v>7</v>
      </c>
    </row>
    <row r="20" spans="1:10" ht="14.25">
      <c r="A20" s="476"/>
      <c r="B20" s="477"/>
      <c r="C20" s="479" t="s">
        <v>95</v>
      </c>
      <c r="D20" s="287" t="s">
        <v>89</v>
      </c>
      <c r="E20" s="281">
        <v>0</v>
      </c>
      <c r="F20" s="282" t="s">
        <v>90</v>
      </c>
      <c r="G20" s="283">
        <v>0</v>
      </c>
      <c r="H20" s="284" t="s">
        <v>91</v>
      </c>
      <c r="I20" s="285">
        <f t="shared" si="0"/>
        <v>0</v>
      </c>
      <c r="J20" s="286" t="s">
        <v>7</v>
      </c>
    </row>
    <row r="21" spans="1:10" ht="14.25">
      <c r="A21" s="476"/>
      <c r="B21" s="477"/>
      <c r="C21" s="479"/>
      <c r="D21" s="280" t="s">
        <v>92</v>
      </c>
      <c r="E21" s="281">
        <v>0</v>
      </c>
      <c r="F21" s="282" t="s">
        <v>90</v>
      </c>
      <c r="G21" s="283">
        <v>239.9</v>
      </c>
      <c r="H21" s="284" t="s">
        <v>91</v>
      </c>
      <c r="I21" s="285">
        <f t="shared" si="0"/>
        <v>0</v>
      </c>
      <c r="J21" s="286" t="s">
        <v>7</v>
      </c>
    </row>
    <row r="22" spans="1:10" ht="14.25">
      <c r="A22" s="476"/>
      <c r="B22" s="477"/>
      <c r="C22" s="479" t="s">
        <v>96</v>
      </c>
      <c r="D22" s="287" t="s">
        <v>89</v>
      </c>
      <c r="E22" s="281">
        <v>0</v>
      </c>
      <c r="F22" s="288" t="s">
        <v>90</v>
      </c>
      <c r="G22" s="289">
        <v>0</v>
      </c>
      <c r="H22" s="284" t="s">
        <v>91</v>
      </c>
      <c r="I22" s="285">
        <f t="shared" si="0"/>
        <v>0</v>
      </c>
      <c r="J22" s="286" t="s">
        <v>7</v>
      </c>
    </row>
    <row r="23" spans="1:10" ht="14.25">
      <c r="A23" s="476"/>
      <c r="B23" s="477"/>
      <c r="C23" s="479"/>
      <c r="D23" s="290" t="s">
        <v>92</v>
      </c>
      <c r="E23" s="281">
        <v>0</v>
      </c>
      <c r="F23" s="288" t="s">
        <v>90</v>
      </c>
      <c r="G23" s="289">
        <v>209.91</v>
      </c>
      <c r="H23" s="284" t="s">
        <v>91</v>
      </c>
      <c r="I23" s="285">
        <f t="shared" si="0"/>
        <v>0</v>
      </c>
      <c r="J23" s="286" t="s">
        <v>7</v>
      </c>
    </row>
    <row r="24" spans="1:10" ht="13.5" customHeight="1">
      <c r="A24" s="476"/>
      <c r="B24" s="477"/>
      <c r="C24" s="480" t="s">
        <v>97</v>
      </c>
      <c r="D24" s="291" t="s">
        <v>89</v>
      </c>
      <c r="E24" s="292">
        <v>0</v>
      </c>
      <c r="F24" s="293" t="s">
        <v>90</v>
      </c>
      <c r="G24" s="283">
        <v>0</v>
      </c>
      <c r="H24" s="294" t="s">
        <v>91</v>
      </c>
      <c r="I24" s="285">
        <f t="shared" si="0"/>
        <v>0</v>
      </c>
      <c r="J24" s="295" t="s">
        <v>7</v>
      </c>
    </row>
    <row r="25" spans="1:10" ht="14.25">
      <c r="A25" s="476"/>
      <c r="B25" s="477"/>
      <c r="C25" s="480"/>
      <c r="D25" s="291" t="s">
        <v>92</v>
      </c>
      <c r="E25" s="296">
        <v>0</v>
      </c>
      <c r="F25" s="291" t="s">
        <v>90</v>
      </c>
      <c r="G25" s="283">
        <v>509.79</v>
      </c>
      <c r="H25" s="284" t="s">
        <v>91</v>
      </c>
      <c r="I25" s="285">
        <f t="shared" si="0"/>
        <v>0</v>
      </c>
      <c r="J25" s="286" t="s">
        <v>7</v>
      </c>
    </row>
    <row r="26" spans="1:10" ht="14.25">
      <c r="A26" s="476"/>
      <c r="B26" s="477"/>
      <c r="C26" s="297"/>
      <c r="D26" s="297"/>
      <c r="E26" s="298"/>
      <c r="F26" s="297"/>
      <c r="G26" s="299"/>
      <c r="H26" s="300" t="s">
        <v>98</v>
      </c>
      <c r="I26" s="301">
        <f>SUM(I14:I25)</f>
        <v>0</v>
      </c>
      <c r="J26" s="302" t="s">
        <v>7</v>
      </c>
    </row>
    <row r="27" spans="1:10" ht="30.75" customHeight="1">
      <c r="A27" s="476"/>
      <c r="B27" s="481" t="s">
        <v>99</v>
      </c>
      <c r="C27" s="481"/>
      <c r="D27" s="481"/>
      <c r="E27" s="481"/>
      <c r="F27" s="481"/>
      <c r="G27" s="481"/>
      <c r="H27" s="481"/>
      <c r="I27" s="481"/>
      <c r="J27" s="481"/>
    </row>
    <row r="28" spans="1:10" ht="14.25">
      <c r="A28" s="476"/>
      <c r="B28" s="482" t="s">
        <v>100</v>
      </c>
      <c r="C28" s="303" t="s">
        <v>101</v>
      </c>
      <c r="D28" s="160"/>
      <c r="E28" s="304">
        <v>1645.11</v>
      </c>
      <c r="F28" s="305" t="s">
        <v>90</v>
      </c>
      <c r="G28" s="306">
        <v>1800</v>
      </c>
      <c r="H28" s="294" t="s">
        <v>91</v>
      </c>
      <c r="I28" s="307">
        <f aca="true" t="shared" si="1" ref="I28:I34">E28*G28</f>
        <v>2961198</v>
      </c>
      <c r="J28" s="308" t="s">
        <v>7</v>
      </c>
    </row>
    <row r="29" spans="1:10" ht="14.25">
      <c r="A29" s="476"/>
      <c r="B29" s="482"/>
      <c r="C29" s="309" t="s">
        <v>88</v>
      </c>
      <c r="D29" s="310"/>
      <c r="E29" s="372">
        <v>1645.11</v>
      </c>
      <c r="F29" s="311" t="s">
        <v>90</v>
      </c>
      <c r="G29" s="283">
        <v>150</v>
      </c>
      <c r="H29" s="284" t="s">
        <v>91</v>
      </c>
      <c r="I29" s="312">
        <f t="shared" si="1"/>
        <v>246766.49999999997</v>
      </c>
      <c r="J29" s="286" t="s">
        <v>7</v>
      </c>
    </row>
    <row r="30" spans="1:10" ht="14.25">
      <c r="A30" s="476"/>
      <c r="B30" s="482"/>
      <c r="C30" s="313" t="s">
        <v>93</v>
      </c>
      <c r="D30" s="310"/>
      <c r="E30" s="372">
        <v>1645.11</v>
      </c>
      <c r="F30" s="311" t="s">
        <v>90</v>
      </c>
      <c r="G30" s="283">
        <v>120</v>
      </c>
      <c r="H30" s="284" t="s">
        <v>91</v>
      </c>
      <c r="I30" s="312">
        <f t="shared" si="1"/>
        <v>197413.19999999998</v>
      </c>
      <c r="J30" s="308" t="s">
        <v>7</v>
      </c>
    </row>
    <row r="31" spans="1:10" ht="14.25">
      <c r="A31" s="476"/>
      <c r="B31" s="482"/>
      <c r="C31" s="313" t="s">
        <v>94</v>
      </c>
      <c r="D31" s="310"/>
      <c r="E31" s="372">
        <v>1645.11</v>
      </c>
      <c r="F31" s="311" t="s">
        <v>90</v>
      </c>
      <c r="G31" s="283">
        <v>190</v>
      </c>
      <c r="H31" s="284" t="s">
        <v>91</v>
      </c>
      <c r="I31" s="312">
        <f t="shared" si="1"/>
        <v>312570.89999999997</v>
      </c>
      <c r="J31" s="286" t="s">
        <v>7</v>
      </c>
    </row>
    <row r="32" spans="1:10" ht="14.25">
      <c r="A32" s="476"/>
      <c r="B32" s="482"/>
      <c r="C32" s="314" t="s">
        <v>95</v>
      </c>
      <c r="D32" s="310"/>
      <c r="E32" s="372">
        <v>1645.11</v>
      </c>
      <c r="F32" s="315" t="s">
        <v>90</v>
      </c>
      <c r="G32" s="283">
        <v>80</v>
      </c>
      <c r="H32" s="316" t="s">
        <v>91</v>
      </c>
      <c r="I32" s="312">
        <f t="shared" si="1"/>
        <v>131608.8</v>
      </c>
      <c r="J32" s="308" t="s">
        <v>7</v>
      </c>
    </row>
    <row r="33" spans="1:10" ht="14.25">
      <c r="A33" s="476"/>
      <c r="B33" s="482"/>
      <c r="C33" s="314" t="s">
        <v>96</v>
      </c>
      <c r="D33" s="310"/>
      <c r="E33" s="281">
        <v>1645.11</v>
      </c>
      <c r="F33" s="315" t="s">
        <v>90</v>
      </c>
      <c r="G33" s="317">
        <v>70</v>
      </c>
      <c r="H33" s="316" t="s">
        <v>91</v>
      </c>
      <c r="I33" s="312">
        <f t="shared" si="1"/>
        <v>115157.7</v>
      </c>
      <c r="J33" s="286" t="s">
        <v>7</v>
      </c>
    </row>
    <row r="34" spans="1:10" ht="13.5" customHeight="1">
      <c r="A34" s="476"/>
      <c r="B34" s="482"/>
      <c r="C34" s="483" t="s">
        <v>97</v>
      </c>
      <c r="D34" s="484"/>
      <c r="E34" s="500">
        <v>1645.11</v>
      </c>
      <c r="F34" s="485" t="s">
        <v>90</v>
      </c>
      <c r="G34" s="486">
        <v>170</v>
      </c>
      <c r="H34" s="487" t="s">
        <v>91</v>
      </c>
      <c r="I34" s="488">
        <f t="shared" si="1"/>
        <v>279668.7</v>
      </c>
      <c r="J34" s="489" t="s">
        <v>7</v>
      </c>
    </row>
    <row r="35" spans="1:10" ht="14.25">
      <c r="A35" s="476"/>
      <c r="B35" s="482"/>
      <c r="C35" s="483"/>
      <c r="D35" s="484"/>
      <c r="E35" s="500"/>
      <c r="F35" s="485"/>
      <c r="G35" s="486"/>
      <c r="H35" s="487"/>
      <c r="I35" s="488"/>
      <c r="J35" s="489"/>
    </row>
    <row r="36" spans="1:10" ht="14.25">
      <c r="A36" s="476"/>
      <c r="B36" s="482"/>
      <c r="C36" s="490" t="s">
        <v>98</v>
      </c>
      <c r="D36" s="490"/>
      <c r="E36" s="490"/>
      <c r="F36" s="490"/>
      <c r="G36" s="490"/>
      <c r="H36" s="490"/>
      <c r="I36" s="301">
        <f>SUM(I28:I35)</f>
        <v>4244383.8</v>
      </c>
      <c r="J36" s="319" t="s">
        <v>7</v>
      </c>
    </row>
    <row r="37" spans="1:10" ht="14.25">
      <c r="A37" s="491" t="s">
        <v>102</v>
      </c>
      <c r="B37" s="491"/>
      <c r="C37" s="491"/>
      <c r="D37" s="491"/>
      <c r="E37" s="491"/>
      <c r="F37" s="491"/>
      <c r="G37" s="491"/>
      <c r="H37" s="491"/>
      <c r="I37" s="320">
        <f>I26+I36</f>
        <v>4244383.8</v>
      </c>
      <c r="J37" s="321" t="s">
        <v>7</v>
      </c>
    </row>
    <row r="38" spans="1:10" ht="19.5" customHeight="1">
      <c r="A38" s="492" t="s">
        <v>103</v>
      </c>
      <c r="B38" s="492"/>
      <c r="C38" s="492"/>
      <c r="D38" s="322"/>
      <c r="E38" s="323">
        <v>1026.54</v>
      </c>
      <c r="F38" s="324" t="s">
        <v>90</v>
      </c>
      <c r="G38" s="325">
        <v>239.63</v>
      </c>
      <c r="H38" s="326" t="s">
        <v>91</v>
      </c>
      <c r="I38" s="327">
        <f>E38*G38</f>
        <v>245989.78019999998</v>
      </c>
      <c r="J38" s="328" t="s">
        <v>7</v>
      </c>
    </row>
    <row r="39" spans="1:10" ht="13.5" customHeight="1">
      <c r="A39" s="493" t="s">
        <v>104</v>
      </c>
      <c r="B39" s="493"/>
      <c r="C39" s="493"/>
      <c r="D39" s="493"/>
      <c r="E39" s="493"/>
      <c r="F39" s="493"/>
      <c r="G39" s="493"/>
      <c r="H39" s="493"/>
      <c r="I39" s="329">
        <f>SUM(I38)</f>
        <v>245989.78019999998</v>
      </c>
      <c r="J39" s="330" t="s">
        <v>7</v>
      </c>
    </row>
    <row r="40" spans="1:10" ht="24.75" customHeight="1">
      <c r="A40" s="494" t="s">
        <v>105</v>
      </c>
      <c r="B40" s="495" t="s">
        <v>106</v>
      </c>
      <c r="C40" s="495"/>
      <c r="D40" s="273"/>
      <c r="E40" s="331">
        <v>3275.31</v>
      </c>
      <c r="F40" s="332" t="s">
        <v>43</v>
      </c>
      <c r="G40" s="333">
        <v>280</v>
      </c>
      <c r="H40" s="334" t="s">
        <v>44</v>
      </c>
      <c r="I40" s="335">
        <f>E40*G40</f>
        <v>917086.7999999999</v>
      </c>
      <c r="J40" s="336" t="s">
        <v>7</v>
      </c>
    </row>
    <row r="41" spans="1:10" ht="24.75" customHeight="1">
      <c r="A41" s="494"/>
      <c r="B41" s="496" t="s">
        <v>107</v>
      </c>
      <c r="C41" s="496"/>
      <c r="D41" s="338"/>
      <c r="E41" s="339">
        <v>428</v>
      </c>
      <c r="F41" s="340" t="s">
        <v>43</v>
      </c>
      <c r="G41" s="341">
        <v>80</v>
      </c>
      <c r="H41" s="342" t="s">
        <v>44</v>
      </c>
      <c r="I41" s="343">
        <f>E41*G41</f>
        <v>34240</v>
      </c>
      <c r="J41" s="344" t="s">
        <v>7</v>
      </c>
    </row>
    <row r="42" spans="1:10" ht="14.25">
      <c r="A42" s="491" t="s">
        <v>108</v>
      </c>
      <c r="B42" s="491"/>
      <c r="C42" s="491"/>
      <c r="D42" s="491"/>
      <c r="E42" s="491"/>
      <c r="F42" s="491"/>
      <c r="G42" s="491"/>
      <c r="H42" s="491"/>
      <c r="I42" s="346">
        <f>SUM(I40:I41)</f>
        <v>951326.7999999999</v>
      </c>
      <c r="J42" s="321" t="s">
        <v>7</v>
      </c>
    </row>
    <row r="43" spans="1:12" s="352" customFormat="1" ht="14.25" customHeight="1">
      <c r="A43" s="497" t="s">
        <v>109</v>
      </c>
      <c r="B43" s="497"/>
      <c r="C43" s="497"/>
      <c r="D43" s="347" t="s">
        <v>110</v>
      </c>
      <c r="E43" s="348">
        <v>1801</v>
      </c>
      <c r="F43" s="347" t="s">
        <v>43</v>
      </c>
      <c r="G43" s="349">
        <v>588.6</v>
      </c>
      <c r="H43" s="349" t="s">
        <v>44</v>
      </c>
      <c r="I43" s="350">
        <f>E43*G43</f>
        <v>1060068.6</v>
      </c>
      <c r="J43" s="351" t="str">
        <f>J40</f>
        <v>€</v>
      </c>
      <c r="L43" s="337"/>
    </row>
    <row r="44" spans="1:12" s="352" customFormat="1" ht="14.25">
      <c r="A44" s="353"/>
      <c r="B44" s="354"/>
      <c r="C44" s="354"/>
      <c r="D44" s="347" t="s">
        <v>111</v>
      </c>
      <c r="E44" s="348">
        <v>1160.19</v>
      </c>
      <c r="F44" s="347" t="s">
        <v>43</v>
      </c>
      <c r="G44" s="349">
        <v>635.98</v>
      </c>
      <c r="H44" s="349" t="str">
        <f>H43</f>
        <v>€/mq</v>
      </c>
      <c r="I44" s="350">
        <f>E44*G44</f>
        <v>737857.6362000001</v>
      </c>
      <c r="J44" s="351" t="str">
        <f>J40</f>
        <v>€</v>
      </c>
      <c r="L44" s="337"/>
    </row>
    <row r="45" spans="1:12" s="352" customFormat="1" ht="14.25">
      <c r="A45" s="355"/>
      <c r="B45" s="356"/>
      <c r="C45" s="356"/>
      <c r="D45" s="354"/>
      <c r="E45" s="357"/>
      <c r="F45" s="354"/>
      <c r="G45" s="358"/>
      <c r="H45" s="359" t="s">
        <v>112</v>
      </c>
      <c r="I45" s="360">
        <f>I43+I44</f>
        <v>1797926.2362000002</v>
      </c>
      <c r="J45" s="361" t="str">
        <f>J42</f>
        <v>€</v>
      </c>
      <c r="L45" s="337"/>
    </row>
    <row r="46" spans="1:10" ht="15">
      <c r="A46" s="498" t="s">
        <v>24</v>
      </c>
      <c r="B46" s="498"/>
      <c r="C46" s="498"/>
      <c r="D46" s="498"/>
      <c r="E46" s="362"/>
      <c r="F46" s="363"/>
      <c r="G46" s="499"/>
      <c r="H46" s="499"/>
      <c r="I46" s="364">
        <f>SUM(I37+I39+I42+I45)</f>
        <v>7239626.6164</v>
      </c>
      <c r="J46" s="365" t="s">
        <v>7</v>
      </c>
    </row>
    <row r="48" spans="1:12" s="370" customFormat="1" ht="14.25">
      <c r="A48" s="367"/>
      <c r="B48" s="367"/>
      <c r="C48" s="367"/>
      <c r="D48" s="367"/>
      <c r="E48" s="373" t="s">
        <v>113</v>
      </c>
      <c r="F48" s="367"/>
      <c r="G48" s="367"/>
      <c r="H48" s="374" t="s">
        <v>114</v>
      </c>
      <c r="I48" s="375">
        <f>I40+I38</f>
        <v>1163076.5802</v>
      </c>
      <c r="J48" s="367"/>
      <c r="L48" s="345"/>
    </row>
    <row r="49" spans="1:12" s="370" customFormat="1" ht="9" customHeight="1">
      <c r="A49" s="367"/>
      <c r="B49" s="367"/>
      <c r="C49" s="367"/>
      <c r="D49" s="367"/>
      <c r="E49" s="368"/>
      <c r="F49" s="367"/>
      <c r="G49" s="367"/>
      <c r="H49" s="367"/>
      <c r="I49" s="369"/>
      <c r="J49" s="367"/>
      <c r="L49" s="345"/>
    </row>
    <row r="50" spans="1:12" s="370" customFormat="1" ht="14.25">
      <c r="A50" s="367"/>
      <c r="B50" s="367"/>
      <c r="C50" s="367"/>
      <c r="D50" s="367"/>
      <c r="E50" s="368" t="s">
        <v>115</v>
      </c>
      <c r="F50" s="367"/>
      <c r="G50" s="367"/>
      <c r="H50" s="374" t="s">
        <v>114</v>
      </c>
      <c r="I50" s="375">
        <f>I46-I37</f>
        <v>2995242.8164</v>
      </c>
      <c r="J50" s="367"/>
      <c r="L50" s="345"/>
    </row>
    <row r="51" spans="5:12" s="370" customFormat="1" ht="9" customHeight="1">
      <c r="E51" s="371"/>
      <c r="I51" s="345"/>
      <c r="L51" s="345"/>
    </row>
    <row r="52" spans="7:16" ht="6" customHeight="1">
      <c r="G52" s="370"/>
      <c r="H52" s="370"/>
      <c r="I52" s="345"/>
      <c r="J52" s="370"/>
      <c r="K52" s="370"/>
      <c r="L52" s="345"/>
      <c r="M52" s="370"/>
      <c r="N52" s="370"/>
      <c r="O52" s="370"/>
      <c r="P52" s="370"/>
    </row>
    <row r="53" spans="1:16" ht="14.25">
      <c r="A53" s="440" t="s">
        <v>54</v>
      </c>
      <c r="B53" s="440"/>
      <c r="C53" s="440"/>
      <c r="D53" s="440"/>
      <c r="E53" s="440"/>
      <c r="F53" s="440"/>
      <c r="G53" s="440"/>
      <c r="H53" s="440"/>
      <c r="I53" s="440"/>
      <c r="J53" s="440"/>
      <c r="K53" s="370"/>
      <c r="L53" s="345"/>
      <c r="M53" s="370"/>
      <c r="N53" s="370"/>
      <c r="O53" s="370"/>
      <c r="P53" s="370"/>
    </row>
    <row r="54" spans="1:16" ht="7.5" customHeight="1">
      <c r="A54" s="440"/>
      <c r="B54" s="440"/>
      <c r="C54" s="440"/>
      <c r="D54" s="440"/>
      <c r="E54" s="440"/>
      <c r="F54" s="440"/>
      <c r="G54" s="440"/>
      <c r="H54" s="440"/>
      <c r="I54" s="440"/>
      <c r="J54" s="440"/>
      <c r="K54" s="370"/>
      <c r="L54" s="345"/>
      <c r="M54" s="370"/>
      <c r="N54" s="370"/>
      <c r="O54" s="370"/>
      <c r="P54" s="370"/>
    </row>
    <row r="55" spans="1:16" ht="7.5" customHeight="1">
      <c r="A55" s="440"/>
      <c r="B55" s="440"/>
      <c r="C55" s="440"/>
      <c r="D55" s="440"/>
      <c r="E55" s="440"/>
      <c r="F55" s="440"/>
      <c r="G55" s="440"/>
      <c r="H55" s="440"/>
      <c r="I55" s="440"/>
      <c r="J55" s="440"/>
      <c r="K55" s="370"/>
      <c r="L55" s="345"/>
      <c r="M55" s="370"/>
      <c r="N55" s="370"/>
      <c r="O55" s="370"/>
      <c r="P55" s="370"/>
    </row>
    <row r="56" spans="1:13" ht="7.5" customHeight="1">
      <c r="A56" s="440"/>
      <c r="B56" s="440"/>
      <c r="C56" s="440"/>
      <c r="D56" s="440"/>
      <c r="E56" s="440"/>
      <c r="F56" s="440"/>
      <c r="G56" s="440"/>
      <c r="H56" s="440"/>
      <c r="I56" s="440"/>
      <c r="J56" s="440"/>
      <c r="K56" s="370"/>
      <c r="L56" s="345"/>
      <c r="M56" s="370"/>
    </row>
    <row r="57" spans="1:13" ht="7.5" customHeight="1" thickBot="1">
      <c r="A57" s="440"/>
      <c r="B57" s="440"/>
      <c r="C57" s="440"/>
      <c r="D57" s="440"/>
      <c r="E57" s="440"/>
      <c r="F57" s="440"/>
      <c r="G57" s="440"/>
      <c r="H57" s="440"/>
      <c r="I57" s="440"/>
      <c r="J57" s="440"/>
      <c r="K57" s="370"/>
      <c r="L57" s="345"/>
      <c r="M57" s="370"/>
    </row>
    <row r="58" spans="1:10" ht="7.5" customHeight="1" thickBot="1">
      <c r="A58" s="440"/>
      <c r="B58" s="440"/>
      <c r="C58" s="440"/>
      <c r="D58" s="440"/>
      <c r="E58" s="440"/>
      <c r="F58" s="440"/>
      <c r="G58" s="440"/>
      <c r="H58" s="440"/>
      <c r="I58" s="440"/>
      <c r="J58" s="440"/>
    </row>
    <row r="59" spans="1:10" ht="7.5" customHeight="1">
      <c r="A59" s="440"/>
      <c r="B59" s="440"/>
      <c r="C59" s="440"/>
      <c r="D59" s="440"/>
      <c r="E59" s="440"/>
      <c r="F59" s="440"/>
      <c r="G59" s="440"/>
      <c r="H59" s="440"/>
      <c r="I59" s="440"/>
      <c r="J59" s="440"/>
    </row>
    <row r="60" spans="1:10" ht="7.5" customHeight="1">
      <c r="A60" s="440"/>
      <c r="B60" s="440"/>
      <c r="C60" s="440"/>
      <c r="D60" s="440"/>
      <c r="E60" s="440"/>
      <c r="F60" s="440"/>
      <c r="G60" s="440"/>
      <c r="H60" s="440"/>
      <c r="I60" s="440"/>
      <c r="J60" s="440"/>
    </row>
    <row r="61" spans="1:10" ht="7.5" customHeight="1">
      <c r="A61" s="440"/>
      <c r="B61" s="440"/>
      <c r="C61" s="440"/>
      <c r="D61" s="440"/>
      <c r="E61" s="440"/>
      <c r="F61" s="440"/>
      <c r="G61" s="440"/>
      <c r="H61" s="440"/>
      <c r="I61" s="440"/>
      <c r="J61" s="440"/>
    </row>
    <row r="62" spans="1:10" ht="7.5" customHeight="1">
      <c r="A62" s="440"/>
      <c r="B62" s="440"/>
      <c r="C62" s="440"/>
      <c r="D62" s="440"/>
      <c r="E62" s="440"/>
      <c r="F62" s="440"/>
      <c r="G62" s="440"/>
      <c r="H62" s="440"/>
      <c r="I62" s="440"/>
      <c r="J62" s="440"/>
    </row>
    <row r="63" spans="1:10" ht="7.5" customHeight="1">
      <c r="A63" s="440"/>
      <c r="B63" s="440"/>
      <c r="C63" s="440"/>
      <c r="D63" s="440"/>
      <c r="E63" s="440"/>
      <c r="F63" s="440"/>
      <c r="G63" s="440"/>
      <c r="H63" s="440"/>
      <c r="I63" s="440"/>
      <c r="J63" s="440"/>
    </row>
    <row r="64" spans="1:10" ht="7.5" customHeight="1">
      <c r="A64" s="440"/>
      <c r="B64" s="440"/>
      <c r="C64" s="440"/>
      <c r="D64" s="440"/>
      <c r="E64" s="440"/>
      <c r="F64" s="440"/>
      <c r="G64" s="440"/>
      <c r="H64" s="440"/>
      <c r="I64" s="440"/>
      <c r="J64" s="440"/>
    </row>
    <row r="65" spans="1:10" ht="7.5" customHeight="1">
      <c r="A65" s="440"/>
      <c r="B65" s="440"/>
      <c r="C65" s="440"/>
      <c r="D65" s="440"/>
      <c r="E65" s="440"/>
      <c r="F65" s="440"/>
      <c r="G65" s="440"/>
      <c r="H65" s="440"/>
      <c r="I65" s="440"/>
      <c r="J65" s="440"/>
    </row>
  </sheetData>
  <sheetProtection selectLockedCells="1" selectUnlockedCells="1"/>
  <mergeCells count="43">
    <mergeCell ref="A53:J65"/>
    <mergeCell ref="A40:A41"/>
    <mergeCell ref="B40:C40"/>
    <mergeCell ref="B41:C41"/>
    <mergeCell ref="A42:H42"/>
    <mergeCell ref="A43:C43"/>
    <mergeCell ref="A46:D46"/>
    <mergeCell ref="G46:H46"/>
    <mergeCell ref="I34:I35"/>
    <mergeCell ref="J34:J35"/>
    <mergeCell ref="C36:H36"/>
    <mergeCell ref="A37:H37"/>
    <mergeCell ref="A38:C38"/>
    <mergeCell ref="A39:H39"/>
    <mergeCell ref="C34:C35"/>
    <mergeCell ref="D34:D35"/>
    <mergeCell ref="E34:E35"/>
    <mergeCell ref="F34:F35"/>
    <mergeCell ref="G34:G35"/>
    <mergeCell ref="H34:H35"/>
    <mergeCell ref="A14:A36"/>
    <mergeCell ref="B14:B26"/>
    <mergeCell ref="C14:C15"/>
    <mergeCell ref="C16:C17"/>
    <mergeCell ref="C18:C19"/>
    <mergeCell ref="C20:C21"/>
    <mergeCell ref="C22:C23"/>
    <mergeCell ref="C24:C25"/>
    <mergeCell ref="B27:J27"/>
    <mergeCell ref="B28:B36"/>
    <mergeCell ref="A11:J11"/>
    <mergeCell ref="A12:F12"/>
    <mergeCell ref="G12:J12"/>
    <mergeCell ref="A13:C13"/>
    <mergeCell ref="E13:F13"/>
    <mergeCell ref="G13:H13"/>
    <mergeCell ref="I13:J13"/>
    <mergeCell ref="A6:J6"/>
    <mergeCell ref="A7:J7"/>
    <mergeCell ref="A8:J8"/>
    <mergeCell ref="A9:J9"/>
    <mergeCell ref="A10:D10"/>
    <mergeCell ref="E10:H10"/>
  </mergeCells>
  <printOptions/>
  <pageMargins left="0.2362204724409449" right="0.2362204724409449" top="0.4724409448818898" bottom="0.2362204724409449" header="0.2362204724409449" footer="0.15748031496062992"/>
  <pageSetup horizontalDpi="300" verticalDpi="300" orientation="portrait" paperSize="9" scale="83" r:id="rId2"/>
  <headerFooter alignWithMargins="0">
    <oddHeader>&amp;C&amp;"Times New Roman,Normale"&amp;12&amp;A</oddHeader>
    <oddFooter>&amp;C&amp;"Times New Roman,Normale"&amp;12Pagina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CHIAROMONDO</cp:lastModifiedBy>
  <cp:lastPrinted>2014-01-21T11:44:33Z</cp:lastPrinted>
  <dcterms:modified xsi:type="dcterms:W3CDTF">2014-01-21T11:46:45Z</dcterms:modified>
  <cp:category/>
  <cp:version/>
  <cp:contentType/>
  <cp:contentStatus/>
</cp:coreProperties>
</file>